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A.1 - Práce na ŽSv (Sborn..." sheetId="2" r:id="rId2"/>
    <sheet name="A.2 - Materiál zajištěný ..." sheetId="3" r:id="rId3"/>
    <sheet name="A.3 - Práce na přejezdech..." sheetId="4" r:id="rId4"/>
    <sheet name="A.4 - Práce SSZT (Sborník..." sheetId="5" r:id="rId5"/>
    <sheet name="A.5 - Přepravy (Sborník S..." sheetId="6" r:id="rId6"/>
    <sheet name="A.6 - VON" sheetId="7" r:id="rId7"/>
  </sheets>
  <definedNames>
    <definedName name="_xlnm._FilterDatabase" localSheetId="1" hidden="1">'A.1 - Práce na ŽSv (Sborn...'!$C$115:$K$193</definedName>
    <definedName name="_xlnm._FilterDatabase" localSheetId="2" hidden="1">'A.2 - Materiál zajištěný ...'!$C$115:$K$124</definedName>
    <definedName name="_xlnm._FilterDatabase" localSheetId="3" hidden="1">'A.3 - Práce na přejezdech...'!$C$115:$K$204</definedName>
    <definedName name="_xlnm._FilterDatabase" localSheetId="4" hidden="1">'A.4 - Práce SSZT (Sborník...'!$C$115:$K$128</definedName>
    <definedName name="_xlnm._FilterDatabase" localSheetId="5" hidden="1">'A.5 - Přepravy (Sborník S...'!$C$115:$K$131</definedName>
    <definedName name="_xlnm._FilterDatabase" localSheetId="6" hidden="1">'A.6 - VON'!$C$115:$K$135</definedName>
    <definedName name="_xlnm.Print_Titles" localSheetId="1">'A.1 - Práce na ŽSv (Sborn...'!$115:$115</definedName>
    <definedName name="_xlnm.Print_Titles" localSheetId="2">'A.2 - Materiál zajištěný ...'!$115:$115</definedName>
    <definedName name="_xlnm.Print_Titles" localSheetId="3">'A.3 - Práce na přejezdech...'!$115:$115</definedName>
    <definedName name="_xlnm.Print_Titles" localSheetId="4">'A.4 - Práce SSZT (Sborník...'!$115:$115</definedName>
    <definedName name="_xlnm.Print_Titles" localSheetId="5">'A.5 - Přepravy (Sborník S...'!$115:$115</definedName>
    <definedName name="_xlnm.Print_Titles" localSheetId="6">'A.6 - VON'!$115:$115</definedName>
    <definedName name="_xlnm.Print_Titles" localSheetId="0">'Rekapitulace stavby'!$92:$92</definedName>
    <definedName name="_xlnm.Print_Area" localSheetId="1">'A.1 - Práce na ŽSv (Sborn...'!$C$103:$K$193</definedName>
    <definedName name="_xlnm.Print_Area" localSheetId="2">'A.2 - Materiál zajištěný ...'!$C$103:$K$124</definedName>
    <definedName name="_xlnm.Print_Area" localSheetId="3">'A.3 - Práce na přejezdech...'!$C$103:$K$204</definedName>
    <definedName name="_xlnm.Print_Area" localSheetId="4">'A.4 - Práce SSZT (Sborník...'!$C$103:$K$128</definedName>
    <definedName name="_xlnm.Print_Area" localSheetId="5">'A.5 - Přepravy (Sborník S...'!$C$103:$K$131</definedName>
    <definedName name="_xlnm.Print_Area" localSheetId="6">'A.6 - VON'!$C$103:$K$135</definedName>
    <definedName name="_xlnm.Print_Area" localSheetId="0">'Rekapitulace stavby'!$D$4:$AO$76,'Rekapitulace stavby'!$C$82:$AQ$101</definedName>
  </definedNames>
  <calcPr calcId="145621"/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/>
  <c r="BI133" i="7"/>
  <c r="BH133" i="7"/>
  <c r="BG133" i="7"/>
  <c r="BF133" i="7"/>
  <c r="T133" i="7"/>
  <c r="R133" i="7"/>
  <c r="P133" i="7"/>
  <c r="BK133" i="7"/>
  <c r="J133" i="7"/>
  <c r="BE133" i="7" s="1"/>
  <c r="BI131" i="7"/>
  <c r="BH131" i="7"/>
  <c r="BG131" i="7"/>
  <c r="BF131" i="7"/>
  <c r="T131" i="7"/>
  <c r="R131" i="7"/>
  <c r="P131" i="7"/>
  <c r="BK131" i="7"/>
  <c r="J131" i="7"/>
  <c r="BE131" i="7"/>
  <c r="BI128" i="7"/>
  <c r="BH128" i="7"/>
  <c r="BG128" i="7"/>
  <c r="BF128" i="7"/>
  <c r="T128" i="7"/>
  <c r="R128" i="7"/>
  <c r="P128" i="7"/>
  <c r="BK128" i="7"/>
  <c r="J128" i="7"/>
  <c r="BE128" i="7"/>
  <c r="BI125" i="7"/>
  <c r="BH125" i="7"/>
  <c r="BG125" i="7"/>
  <c r="BF125" i="7"/>
  <c r="T125" i="7"/>
  <c r="R125" i="7"/>
  <c r="P125" i="7"/>
  <c r="P116" i="7" s="1"/>
  <c r="AU100" i="1" s="1"/>
  <c r="AU94" i="1" s="1"/>
  <c r="BK125" i="7"/>
  <c r="J125" i="7"/>
  <c r="BE125" i="7"/>
  <c r="BI122" i="7"/>
  <c r="BH122" i="7"/>
  <c r="BG122" i="7"/>
  <c r="BF122" i="7"/>
  <c r="T122" i="7"/>
  <c r="T116" i="7" s="1"/>
  <c r="R122" i="7"/>
  <c r="P122" i="7"/>
  <c r="BK122" i="7"/>
  <c r="J122" i="7"/>
  <c r="BE122" i="7"/>
  <c r="BI119" i="7"/>
  <c r="BH119" i="7"/>
  <c r="BG119" i="7"/>
  <c r="BF119" i="7"/>
  <c r="T119" i="7"/>
  <c r="R119" i="7"/>
  <c r="P119" i="7"/>
  <c r="BK119" i="7"/>
  <c r="J119" i="7"/>
  <c r="BE119" i="7"/>
  <c r="BI117" i="7"/>
  <c r="F37" i="7"/>
  <c r="BD100" i="1" s="1"/>
  <c r="BD94" i="1" s="1"/>
  <c r="W33" i="1" s="1"/>
  <c r="BH117" i="7"/>
  <c r="BG117" i="7"/>
  <c r="F35" i="7"/>
  <c r="BB100" i="1" s="1"/>
  <c r="BB94" i="1" s="1"/>
  <c r="W31" i="1" s="1"/>
  <c r="BF117" i="7"/>
  <c r="F34" i="7" s="1"/>
  <c r="BA100" i="1" s="1"/>
  <c r="T117" i="7"/>
  <c r="R117" i="7"/>
  <c r="R116" i="7"/>
  <c r="P117" i="7"/>
  <c r="BK117" i="7"/>
  <c r="J117" i="7"/>
  <c r="BE117" i="7" s="1"/>
  <c r="F110" i="7"/>
  <c r="E108" i="7"/>
  <c r="F89" i="7"/>
  <c r="E87" i="7"/>
  <c r="J24" i="7"/>
  <c r="E24" i="7"/>
  <c r="J113" i="7" s="1"/>
  <c r="J92" i="7"/>
  <c r="J23" i="7"/>
  <c r="J21" i="7"/>
  <c r="E21" i="7"/>
  <c r="J91" i="7" s="1"/>
  <c r="J112" i="7"/>
  <c r="J20" i="7"/>
  <c r="J18" i="7"/>
  <c r="E18" i="7"/>
  <c r="F92" i="7" s="1"/>
  <c r="J17" i="7"/>
  <c r="J15" i="7"/>
  <c r="E15" i="7"/>
  <c r="F112" i="7"/>
  <c r="F91" i="7"/>
  <c r="J14" i="7"/>
  <c r="J12" i="7"/>
  <c r="J110" i="7"/>
  <c r="J89" i="7"/>
  <c r="E7" i="7"/>
  <c r="E85" i="7" s="1"/>
  <c r="J37" i="6"/>
  <c r="J36" i="6"/>
  <c r="AY99" i="1" s="1"/>
  <c r="J35" i="6"/>
  <c r="AX99" i="1" s="1"/>
  <c r="BI129" i="6"/>
  <c r="BH129" i="6"/>
  <c r="BG129" i="6"/>
  <c r="BF129" i="6"/>
  <c r="T129" i="6"/>
  <c r="R129" i="6"/>
  <c r="P129" i="6"/>
  <c r="BK129" i="6"/>
  <c r="J129" i="6"/>
  <c r="BE129" i="6" s="1"/>
  <c r="BI126" i="6"/>
  <c r="BH126" i="6"/>
  <c r="BG126" i="6"/>
  <c r="BF126" i="6"/>
  <c r="T126" i="6"/>
  <c r="R126" i="6"/>
  <c r="P126" i="6"/>
  <c r="BK126" i="6"/>
  <c r="J126" i="6"/>
  <c r="BE126" i="6" s="1"/>
  <c r="BI123" i="6"/>
  <c r="BH123" i="6"/>
  <c r="BG123" i="6"/>
  <c r="BF123" i="6"/>
  <c r="T123" i="6"/>
  <c r="R123" i="6"/>
  <c r="P123" i="6"/>
  <c r="BK123" i="6"/>
  <c r="J123" i="6"/>
  <c r="BE123" i="6" s="1"/>
  <c r="BI120" i="6"/>
  <c r="BH120" i="6"/>
  <c r="BG120" i="6"/>
  <c r="BF120" i="6"/>
  <c r="T120" i="6"/>
  <c r="R120" i="6"/>
  <c r="P120" i="6"/>
  <c r="BK120" i="6"/>
  <c r="J120" i="6"/>
  <c r="BE120" i="6" s="1"/>
  <c r="BI117" i="6"/>
  <c r="F37" i="6" s="1"/>
  <c r="BD99" i="1" s="1"/>
  <c r="BH117" i="6"/>
  <c r="F36" i="6"/>
  <c r="BC99" i="1" s="1"/>
  <c r="BG117" i="6"/>
  <c r="F35" i="6" s="1"/>
  <c r="BB99" i="1" s="1"/>
  <c r="BF117" i="6"/>
  <c r="J34" i="6"/>
  <c r="AW99" i="1" s="1"/>
  <c r="F34" i="6"/>
  <c r="BA99" i="1" s="1"/>
  <c r="T117" i="6"/>
  <c r="T116" i="6" s="1"/>
  <c r="R117" i="6"/>
  <c r="R116" i="6" s="1"/>
  <c r="P117" i="6"/>
  <c r="P116" i="6" s="1"/>
  <c r="AU99" i="1" s="1"/>
  <c r="BK117" i="6"/>
  <c r="BK116" i="6"/>
  <c r="J116" i="6" s="1"/>
  <c r="J117" i="6"/>
  <c r="BE117" i="6"/>
  <c r="F110" i="6"/>
  <c r="E108" i="6"/>
  <c r="F89" i="6"/>
  <c r="E87" i="6"/>
  <c r="J24" i="6"/>
  <c r="E24" i="6"/>
  <c r="J92" i="6" s="1"/>
  <c r="J113" i="6"/>
  <c r="J23" i="6"/>
  <c r="J21" i="6"/>
  <c r="E21" i="6"/>
  <c r="J91" i="6" s="1"/>
  <c r="J20" i="6"/>
  <c r="J18" i="6"/>
  <c r="E18" i="6"/>
  <c r="F113" i="6"/>
  <c r="F92" i="6"/>
  <c r="J17" i="6"/>
  <c r="J15" i="6"/>
  <c r="E15" i="6"/>
  <c r="F112" i="6" s="1"/>
  <c r="F91" i="6"/>
  <c r="J14" i="6"/>
  <c r="J12" i="6"/>
  <c r="J110" i="6" s="1"/>
  <c r="J89" i="6"/>
  <c r="E7" i="6"/>
  <c r="E85" i="6" s="1"/>
  <c r="E106" i="6"/>
  <c r="J37" i="5"/>
  <c r="J36" i="5"/>
  <c r="AY98" i="1"/>
  <c r="J35" i="5"/>
  <c r="AX98" i="1"/>
  <c r="BI127" i="5"/>
  <c r="BH127" i="5"/>
  <c r="BG127" i="5"/>
  <c r="BF127" i="5"/>
  <c r="T127" i="5"/>
  <c r="R127" i="5"/>
  <c r="P127" i="5"/>
  <c r="BK127" i="5"/>
  <c r="J127" i="5"/>
  <c r="BE127" i="5"/>
  <c r="BI125" i="5"/>
  <c r="BH125" i="5"/>
  <c r="BG125" i="5"/>
  <c r="BF125" i="5"/>
  <c r="T125" i="5"/>
  <c r="R125" i="5"/>
  <c r="P125" i="5"/>
  <c r="BK125" i="5"/>
  <c r="J125" i="5"/>
  <c r="BE125" i="5"/>
  <c r="BI123" i="5"/>
  <c r="BH123" i="5"/>
  <c r="BG123" i="5"/>
  <c r="BF123" i="5"/>
  <c r="T123" i="5"/>
  <c r="R123" i="5"/>
  <c r="P123" i="5"/>
  <c r="BK123" i="5"/>
  <c r="J123" i="5"/>
  <c r="BE123" i="5"/>
  <c r="BI121" i="5"/>
  <c r="BH121" i="5"/>
  <c r="BG121" i="5"/>
  <c r="BF121" i="5"/>
  <c r="T121" i="5"/>
  <c r="R121" i="5"/>
  <c r="P121" i="5"/>
  <c r="BK121" i="5"/>
  <c r="J121" i="5"/>
  <c r="BE121" i="5"/>
  <c r="BI119" i="5"/>
  <c r="BH119" i="5"/>
  <c r="BG119" i="5"/>
  <c r="BF119" i="5"/>
  <c r="T119" i="5"/>
  <c r="R119" i="5"/>
  <c r="P119" i="5"/>
  <c r="BK119" i="5"/>
  <c r="J119" i="5"/>
  <c r="BE119" i="5"/>
  <c r="BI117" i="5"/>
  <c r="F37" i="5"/>
  <c r="BD98" i="1" s="1"/>
  <c r="BH117" i="5"/>
  <c r="F36" i="5" s="1"/>
  <c r="BC98" i="1" s="1"/>
  <c r="BG117" i="5"/>
  <c r="F35" i="5"/>
  <c r="BB98" i="1" s="1"/>
  <c r="BF117" i="5"/>
  <c r="F34" i="5" s="1"/>
  <c r="BA98" i="1" s="1"/>
  <c r="T117" i="5"/>
  <c r="T116" i="5"/>
  <c r="R117" i="5"/>
  <c r="R116" i="5"/>
  <c r="P117" i="5"/>
  <c r="P116" i="5"/>
  <c r="AU98" i="1" s="1"/>
  <c r="BK117" i="5"/>
  <c r="BK116" i="5" s="1"/>
  <c r="J116" i="5" s="1"/>
  <c r="J117" i="5"/>
  <c r="BE117" i="5" s="1"/>
  <c r="F110" i="5"/>
  <c r="E108" i="5"/>
  <c r="F89" i="5"/>
  <c r="E87" i="5"/>
  <c r="J24" i="5"/>
  <c r="E24" i="5"/>
  <c r="J113" i="5" s="1"/>
  <c r="J92" i="5"/>
  <c r="J23" i="5"/>
  <c r="J21" i="5"/>
  <c r="E21" i="5"/>
  <c r="J91" i="5" s="1"/>
  <c r="J112" i="5"/>
  <c r="J20" i="5"/>
  <c r="J18" i="5"/>
  <c r="E18" i="5"/>
  <c r="F92" i="5" s="1"/>
  <c r="J17" i="5"/>
  <c r="J15" i="5"/>
  <c r="E15" i="5"/>
  <c r="F112" i="5"/>
  <c r="F91" i="5"/>
  <c r="J14" i="5"/>
  <c r="J12" i="5"/>
  <c r="J110" i="5"/>
  <c r="J89" i="5"/>
  <c r="E7" i="5"/>
  <c r="E85" i="5" s="1"/>
  <c r="J37" i="4"/>
  <c r="J36" i="4"/>
  <c r="AY97" i="1" s="1"/>
  <c r="J35" i="4"/>
  <c r="AX97" i="1" s="1"/>
  <c r="BI203" i="4"/>
  <c r="BH203" i="4"/>
  <c r="BG203" i="4"/>
  <c r="BF203" i="4"/>
  <c r="T203" i="4"/>
  <c r="R203" i="4"/>
  <c r="P203" i="4"/>
  <c r="BK203" i="4"/>
  <c r="J203" i="4"/>
  <c r="BE203" i="4" s="1"/>
  <c r="BI201" i="4"/>
  <c r="BH201" i="4"/>
  <c r="BG201" i="4"/>
  <c r="BF201" i="4"/>
  <c r="T201" i="4"/>
  <c r="R201" i="4"/>
  <c r="P201" i="4"/>
  <c r="BK201" i="4"/>
  <c r="J201" i="4"/>
  <c r="BE201" i="4" s="1"/>
  <c r="BI199" i="4"/>
  <c r="BH199" i="4"/>
  <c r="BG199" i="4"/>
  <c r="BF199" i="4"/>
  <c r="T199" i="4"/>
  <c r="R199" i="4"/>
  <c r="P199" i="4"/>
  <c r="BK199" i="4"/>
  <c r="J199" i="4"/>
  <c r="BE199" i="4" s="1"/>
  <c r="BI197" i="4"/>
  <c r="BH197" i="4"/>
  <c r="BG197" i="4"/>
  <c r="BF197" i="4"/>
  <c r="T197" i="4"/>
  <c r="R197" i="4"/>
  <c r="P197" i="4"/>
  <c r="BK197" i="4"/>
  <c r="J197" i="4"/>
  <c r="BE197" i="4" s="1"/>
  <c r="BI194" i="4"/>
  <c r="BH194" i="4"/>
  <c r="BG194" i="4"/>
  <c r="BF194" i="4"/>
  <c r="T194" i="4"/>
  <c r="R194" i="4"/>
  <c r="P194" i="4"/>
  <c r="BK194" i="4"/>
  <c r="J194" i="4"/>
  <c r="BE194" i="4" s="1"/>
  <c r="BI192" i="4"/>
  <c r="BH192" i="4"/>
  <c r="BG192" i="4"/>
  <c r="BF192" i="4"/>
  <c r="T192" i="4"/>
  <c r="R192" i="4"/>
  <c r="P192" i="4"/>
  <c r="BK192" i="4"/>
  <c r="J192" i="4"/>
  <c r="BE192" i="4" s="1"/>
  <c r="BI184" i="4"/>
  <c r="BH184" i="4"/>
  <c r="BG184" i="4"/>
  <c r="BF184" i="4"/>
  <c r="T184" i="4"/>
  <c r="R184" i="4"/>
  <c r="P184" i="4"/>
  <c r="BK184" i="4"/>
  <c r="J184" i="4"/>
  <c r="BE184" i="4" s="1"/>
  <c r="BI181" i="4"/>
  <c r="BH181" i="4"/>
  <c r="BG181" i="4"/>
  <c r="BF181" i="4"/>
  <c r="T181" i="4"/>
  <c r="R181" i="4"/>
  <c r="P181" i="4"/>
  <c r="BK181" i="4"/>
  <c r="J181" i="4"/>
  <c r="BE181" i="4" s="1"/>
  <c r="BI177" i="4"/>
  <c r="BH177" i="4"/>
  <c r="BG177" i="4"/>
  <c r="BF177" i="4"/>
  <c r="T177" i="4"/>
  <c r="R177" i="4"/>
  <c r="P177" i="4"/>
  <c r="BK177" i="4"/>
  <c r="J177" i="4"/>
  <c r="BE177" i="4" s="1"/>
  <c r="BI174" i="4"/>
  <c r="BH174" i="4"/>
  <c r="BG174" i="4"/>
  <c r="BF174" i="4"/>
  <c r="T174" i="4"/>
  <c r="R174" i="4"/>
  <c r="P174" i="4"/>
  <c r="BK174" i="4"/>
  <c r="J174" i="4"/>
  <c r="BE174" i="4"/>
  <c r="BI169" i="4"/>
  <c r="BH169" i="4"/>
  <c r="BG169" i="4"/>
  <c r="BF169" i="4"/>
  <c r="T169" i="4"/>
  <c r="R169" i="4"/>
  <c r="P169" i="4"/>
  <c r="BK169" i="4"/>
  <c r="J169" i="4"/>
  <c r="BE169" i="4" s="1"/>
  <c r="BI166" i="4"/>
  <c r="BH166" i="4"/>
  <c r="BG166" i="4"/>
  <c r="BF166" i="4"/>
  <c r="T166" i="4"/>
  <c r="R166" i="4"/>
  <c r="P166" i="4"/>
  <c r="BK166" i="4"/>
  <c r="J166" i="4"/>
  <c r="BE166" i="4"/>
  <c r="BI162" i="4"/>
  <c r="BH162" i="4"/>
  <c r="BG162" i="4"/>
  <c r="BF162" i="4"/>
  <c r="T162" i="4"/>
  <c r="R162" i="4"/>
  <c r="P162" i="4"/>
  <c r="BK162" i="4"/>
  <c r="J162" i="4"/>
  <c r="BE162" i="4" s="1"/>
  <c r="BI159" i="4"/>
  <c r="BH159" i="4"/>
  <c r="BG159" i="4"/>
  <c r="BF159" i="4"/>
  <c r="T159" i="4"/>
  <c r="R159" i="4"/>
  <c r="P159" i="4"/>
  <c r="BK159" i="4"/>
  <c r="J159" i="4"/>
  <c r="BE159" i="4"/>
  <c r="BI154" i="4"/>
  <c r="BH154" i="4"/>
  <c r="BG154" i="4"/>
  <c r="BF154" i="4"/>
  <c r="T154" i="4"/>
  <c r="R154" i="4"/>
  <c r="P154" i="4"/>
  <c r="BK154" i="4"/>
  <c r="J154" i="4"/>
  <c r="BE154" i="4" s="1"/>
  <c r="BI148" i="4"/>
  <c r="BH148" i="4"/>
  <c r="BG148" i="4"/>
  <c r="BF148" i="4"/>
  <c r="T148" i="4"/>
  <c r="R148" i="4"/>
  <c r="P148" i="4"/>
  <c r="BK148" i="4"/>
  <c r="J148" i="4"/>
  <c r="BE148" i="4"/>
  <c r="BI145" i="4"/>
  <c r="BH145" i="4"/>
  <c r="BG145" i="4"/>
  <c r="BF145" i="4"/>
  <c r="T145" i="4"/>
  <c r="R145" i="4"/>
  <c r="P145" i="4"/>
  <c r="BK145" i="4"/>
  <c r="J145" i="4"/>
  <c r="BE145" i="4" s="1"/>
  <c r="BI142" i="4"/>
  <c r="BH142" i="4"/>
  <c r="BG142" i="4"/>
  <c r="BF142" i="4"/>
  <c r="T142" i="4"/>
  <c r="R142" i="4"/>
  <c r="P142" i="4"/>
  <c r="BK142" i="4"/>
  <c r="J142" i="4"/>
  <c r="BE142" i="4"/>
  <c r="BI136" i="4"/>
  <c r="BH136" i="4"/>
  <c r="BG136" i="4"/>
  <c r="BF136" i="4"/>
  <c r="T136" i="4"/>
  <c r="R136" i="4"/>
  <c r="P136" i="4"/>
  <c r="BK136" i="4"/>
  <c r="J136" i="4"/>
  <c r="BE136" i="4" s="1"/>
  <c r="BI133" i="4"/>
  <c r="BH133" i="4"/>
  <c r="BG133" i="4"/>
  <c r="BF133" i="4"/>
  <c r="T133" i="4"/>
  <c r="R133" i="4"/>
  <c r="P133" i="4"/>
  <c r="BK133" i="4"/>
  <c r="J133" i="4"/>
  <c r="BE133" i="4"/>
  <c r="BI129" i="4"/>
  <c r="BH129" i="4"/>
  <c r="BG129" i="4"/>
  <c r="BF129" i="4"/>
  <c r="T129" i="4"/>
  <c r="R129" i="4"/>
  <c r="P129" i="4"/>
  <c r="BK129" i="4"/>
  <c r="J129" i="4"/>
  <c r="BE129" i="4" s="1"/>
  <c r="BI126" i="4"/>
  <c r="BH126" i="4"/>
  <c r="BG126" i="4"/>
  <c r="BF126" i="4"/>
  <c r="T126" i="4"/>
  <c r="R126" i="4"/>
  <c r="P126" i="4"/>
  <c r="BK126" i="4"/>
  <c r="J126" i="4"/>
  <c r="BE126" i="4"/>
  <c r="BI123" i="4"/>
  <c r="BH123" i="4"/>
  <c r="BG123" i="4"/>
  <c r="BF123" i="4"/>
  <c r="T123" i="4"/>
  <c r="T116" i="4" s="1"/>
  <c r="R123" i="4"/>
  <c r="P123" i="4"/>
  <c r="BK123" i="4"/>
  <c r="J123" i="4"/>
  <c r="BE123" i="4" s="1"/>
  <c r="BI120" i="4"/>
  <c r="BH120" i="4"/>
  <c r="BG120" i="4"/>
  <c r="F35" i="4" s="1"/>
  <c r="BB97" i="1" s="1"/>
  <c r="BF120" i="4"/>
  <c r="T120" i="4"/>
  <c r="R120" i="4"/>
  <c r="P120" i="4"/>
  <c r="P116" i="4" s="1"/>
  <c r="AU97" i="1" s="1"/>
  <c r="BK120" i="4"/>
  <c r="J120" i="4"/>
  <c r="BE120" i="4"/>
  <c r="BI117" i="4"/>
  <c r="F37" i="4" s="1"/>
  <c r="BD97" i="1" s="1"/>
  <c r="BH117" i="4"/>
  <c r="F36" i="4"/>
  <c r="BC97" i="1" s="1"/>
  <c r="BG117" i="4"/>
  <c r="BF117" i="4"/>
  <c r="J34" i="4" s="1"/>
  <c r="AW97" i="1" s="1"/>
  <c r="F34" i="4"/>
  <c r="BA97" i="1" s="1"/>
  <c r="T117" i="4"/>
  <c r="R117" i="4"/>
  <c r="R116" i="4" s="1"/>
  <c r="P117" i="4"/>
  <c r="BK117" i="4"/>
  <c r="BK116" i="4" s="1"/>
  <c r="J116" i="4" s="1"/>
  <c r="J117" i="4"/>
  <c r="BE117" i="4"/>
  <c r="F110" i="4"/>
  <c r="E108" i="4"/>
  <c r="F89" i="4"/>
  <c r="E87" i="4"/>
  <c r="J24" i="4"/>
  <c r="E24" i="4"/>
  <c r="J92" i="4" s="1"/>
  <c r="J113" i="4"/>
  <c r="J23" i="4"/>
  <c r="J21" i="4"/>
  <c r="E21" i="4"/>
  <c r="J91" i="4" s="1"/>
  <c r="J20" i="4"/>
  <c r="J18" i="4"/>
  <c r="E18" i="4"/>
  <c r="F113" i="4"/>
  <c r="F92" i="4"/>
  <c r="J17" i="4"/>
  <c r="J15" i="4"/>
  <c r="E15" i="4"/>
  <c r="F112" i="4"/>
  <c r="F91" i="4"/>
  <c r="J14" i="4"/>
  <c r="J12" i="4"/>
  <c r="J110" i="4"/>
  <c r="J89" i="4"/>
  <c r="E7" i="4"/>
  <c r="E106" i="4"/>
  <c r="E85" i="4"/>
  <c r="J37" i="3"/>
  <c r="J36" i="3"/>
  <c r="AY96" i="1"/>
  <c r="J35" i="3"/>
  <c r="AX96" i="1"/>
  <c r="BI123" i="3"/>
  <c r="BH123" i="3"/>
  <c r="BG123" i="3"/>
  <c r="BF123" i="3"/>
  <c r="T123" i="3"/>
  <c r="R123" i="3"/>
  <c r="P123" i="3"/>
  <c r="BK123" i="3"/>
  <c r="J123" i="3"/>
  <c r="BE123" i="3"/>
  <c r="BI121" i="3"/>
  <c r="BH121" i="3"/>
  <c r="BG121" i="3"/>
  <c r="BF121" i="3"/>
  <c r="T121" i="3"/>
  <c r="R121" i="3"/>
  <c r="P121" i="3"/>
  <c r="BK121" i="3"/>
  <c r="J121" i="3"/>
  <c r="BE121" i="3"/>
  <c r="F33" i="3" s="1"/>
  <c r="AZ96" i="1" s="1"/>
  <c r="BI119" i="3"/>
  <c r="BH119" i="3"/>
  <c r="BG119" i="3"/>
  <c r="BF119" i="3"/>
  <c r="T119" i="3"/>
  <c r="R119" i="3"/>
  <c r="P119" i="3"/>
  <c r="BK119" i="3"/>
  <c r="J119" i="3"/>
  <c r="BE119" i="3"/>
  <c r="BI117" i="3"/>
  <c r="F37" i="3"/>
  <c r="BD96" i="1" s="1"/>
  <c r="BH117" i="3"/>
  <c r="F36" i="3" s="1"/>
  <c r="BC96" i="1" s="1"/>
  <c r="BG117" i="3"/>
  <c r="F35" i="3"/>
  <c r="BB96" i="1" s="1"/>
  <c r="BF117" i="3"/>
  <c r="F34" i="3" s="1"/>
  <c r="BA96" i="1" s="1"/>
  <c r="T117" i="3"/>
  <c r="T116" i="3"/>
  <c r="R117" i="3"/>
  <c r="R116" i="3"/>
  <c r="P117" i="3"/>
  <c r="P116" i="3"/>
  <c r="AU96" i="1" s="1"/>
  <c r="BK117" i="3"/>
  <c r="BK116" i="3" s="1"/>
  <c r="J116" i="3" s="1"/>
  <c r="J117" i="3"/>
  <c r="BE117" i="3"/>
  <c r="J33" i="3"/>
  <c r="AV96" i="1" s="1"/>
  <c r="F110" i="3"/>
  <c r="E108" i="3"/>
  <c r="F89" i="3"/>
  <c r="E87" i="3"/>
  <c r="J24" i="3"/>
  <c r="E24" i="3"/>
  <c r="J113" i="3" s="1"/>
  <c r="J92" i="3"/>
  <c r="J23" i="3"/>
  <c r="J21" i="3"/>
  <c r="E21" i="3"/>
  <c r="J91" i="3" s="1"/>
  <c r="J112" i="3"/>
  <c r="J20" i="3"/>
  <c r="J18" i="3"/>
  <c r="E18" i="3"/>
  <c r="F92" i="3" s="1"/>
  <c r="J17" i="3"/>
  <c r="J15" i="3"/>
  <c r="E15" i="3"/>
  <c r="F112" i="3"/>
  <c r="F91" i="3"/>
  <c r="J14" i="3"/>
  <c r="J12" i="3"/>
  <c r="J110" i="3"/>
  <c r="J89" i="3"/>
  <c r="E7" i="3"/>
  <c r="E85" i="3" s="1"/>
  <c r="J37" i="2"/>
  <c r="J36" i="2"/>
  <c r="AY95" i="1" s="1"/>
  <c r="J35" i="2"/>
  <c r="AX95" i="1"/>
  <c r="BI192" i="2"/>
  <c r="BH192" i="2"/>
  <c r="BG192" i="2"/>
  <c r="BF192" i="2"/>
  <c r="T192" i="2"/>
  <c r="R192" i="2"/>
  <c r="P192" i="2"/>
  <c r="BK192" i="2"/>
  <c r="J192" i="2"/>
  <c r="BE192" i="2" s="1"/>
  <c r="BI190" i="2"/>
  <c r="BH190" i="2"/>
  <c r="BG190" i="2"/>
  <c r="BF190" i="2"/>
  <c r="T190" i="2"/>
  <c r="R190" i="2"/>
  <c r="P190" i="2"/>
  <c r="BK190" i="2"/>
  <c r="J190" i="2"/>
  <c r="BE190" i="2"/>
  <c r="BI188" i="2"/>
  <c r="BH188" i="2"/>
  <c r="BG188" i="2"/>
  <c r="BF188" i="2"/>
  <c r="T188" i="2"/>
  <c r="R188" i="2"/>
  <c r="P188" i="2"/>
  <c r="BK188" i="2"/>
  <c r="J188" i="2"/>
  <c r="BE188" i="2" s="1"/>
  <c r="BI185" i="2"/>
  <c r="BH185" i="2"/>
  <c r="BG185" i="2"/>
  <c r="BF185" i="2"/>
  <c r="T185" i="2"/>
  <c r="R185" i="2"/>
  <c r="P185" i="2"/>
  <c r="BK185" i="2"/>
  <c r="J185" i="2"/>
  <c r="BE185" i="2"/>
  <c r="BI173" i="2"/>
  <c r="BH173" i="2"/>
  <c r="BG173" i="2"/>
  <c r="BF173" i="2"/>
  <c r="T173" i="2"/>
  <c r="R173" i="2"/>
  <c r="P173" i="2"/>
  <c r="BK173" i="2"/>
  <c r="J173" i="2"/>
  <c r="BE173" i="2" s="1"/>
  <c r="BI162" i="2"/>
  <c r="BH162" i="2"/>
  <c r="BG162" i="2"/>
  <c r="BF162" i="2"/>
  <c r="T162" i="2"/>
  <c r="R162" i="2"/>
  <c r="P162" i="2"/>
  <c r="BK162" i="2"/>
  <c r="J162" i="2"/>
  <c r="BE162" i="2"/>
  <c r="BI151" i="2"/>
  <c r="BH151" i="2"/>
  <c r="BG151" i="2"/>
  <c r="BF151" i="2"/>
  <c r="T151" i="2"/>
  <c r="R151" i="2"/>
  <c r="P151" i="2"/>
  <c r="BK151" i="2"/>
  <c r="J151" i="2"/>
  <c r="BE151" i="2" s="1"/>
  <c r="BI148" i="2"/>
  <c r="BH148" i="2"/>
  <c r="BG148" i="2"/>
  <c r="BF148" i="2"/>
  <c r="T148" i="2"/>
  <c r="R148" i="2"/>
  <c r="P148" i="2"/>
  <c r="BK148" i="2"/>
  <c r="J148" i="2"/>
  <c r="BE148" i="2"/>
  <c r="BI145" i="2"/>
  <c r="BH145" i="2"/>
  <c r="BG145" i="2"/>
  <c r="BF145" i="2"/>
  <c r="T145" i="2"/>
  <c r="R145" i="2"/>
  <c r="P145" i="2"/>
  <c r="BK145" i="2"/>
  <c r="J145" i="2"/>
  <c r="BE145" i="2" s="1"/>
  <c r="BI142" i="2"/>
  <c r="BH142" i="2"/>
  <c r="BG142" i="2"/>
  <c r="BF142" i="2"/>
  <c r="T142" i="2"/>
  <c r="R142" i="2"/>
  <c r="P142" i="2"/>
  <c r="BK142" i="2"/>
  <c r="J142" i="2"/>
  <c r="BE142" i="2"/>
  <c r="BI139" i="2"/>
  <c r="BH139" i="2"/>
  <c r="BG139" i="2"/>
  <c r="BF139" i="2"/>
  <c r="T139" i="2"/>
  <c r="R139" i="2"/>
  <c r="P139" i="2"/>
  <c r="BK139" i="2"/>
  <c r="J139" i="2"/>
  <c r="BE139" i="2" s="1"/>
  <c r="BI136" i="2"/>
  <c r="BH136" i="2"/>
  <c r="BG136" i="2"/>
  <c r="BF136" i="2"/>
  <c r="T136" i="2"/>
  <c r="R136" i="2"/>
  <c r="P136" i="2"/>
  <c r="BK136" i="2"/>
  <c r="J136" i="2"/>
  <c r="BE136" i="2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/>
  <c r="BI129" i="2"/>
  <c r="BH129" i="2"/>
  <c r="BG129" i="2"/>
  <c r="BF129" i="2"/>
  <c r="T129" i="2"/>
  <c r="R129" i="2"/>
  <c r="P129" i="2"/>
  <c r="BK129" i="2"/>
  <c r="J129" i="2"/>
  <c r="BE129" i="2" s="1"/>
  <c r="BI126" i="2"/>
  <c r="BH126" i="2"/>
  <c r="BG126" i="2"/>
  <c r="BF126" i="2"/>
  <c r="T126" i="2"/>
  <c r="R126" i="2"/>
  <c r="P126" i="2"/>
  <c r="BK126" i="2"/>
  <c r="J126" i="2"/>
  <c r="BE126" i="2"/>
  <c r="BI123" i="2"/>
  <c r="BH123" i="2"/>
  <c r="BG123" i="2"/>
  <c r="BF123" i="2"/>
  <c r="T123" i="2"/>
  <c r="R123" i="2"/>
  <c r="P123" i="2"/>
  <c r="BK123" i="2"/>
  <c r="J123" i="2"/>
  <c r="BE123" i="2" s="1"/>
  <c r="BI120" i="2"/>
  <c r="BH120" i="2"/>
  <c r="BG120" i="2"/>
  <c r="BF120" i="2"/>
  <c r="T120" i="2"/>
  <c r="R120" i="2"/>
  <c r="P120" i="2"/>
  <c r="BK120" i="2"/>
  <c r="J120" i="2"/>
  <c r="BE120" i="2"/>
  <c r="BI117" i="2"/>
  <c r="F37" i="2" s="1"/>
  <c r="BD95" i="1" s="1"/>
  <c r="BH117" i="2"/>
  <c r="F36" i="2"/>
  <c r="BC95" i="1" s="1"/>
  <c r="BG117" i="2"/>
  <c r="F35" i="2"/>
  <c r="BB95" i="1"/>
  <c r="BF117" i="2"/>
  <c r="J34" i="2" s="1"/>
  <c r="AW95" i="1" s="1"/>
  <c r="F34" i="2"/>
  <c r="BA95" i="1" s="1"/>
  <c r="T117" i="2"/>
  <c r="T116" i="2"/>
  <c r="R117" i="2"/>
  <c r="R116" i="2" s="1"/>
  <c r="P117" i="2"/>
  <c r="P116" i="2"/>
  <c r="AU95" i="1" s="1"/>
  <c r="BK117" i="2"/>
  <c r="BK116" i="2" s="1"/>
  <c r="J116" i="2" s="1"/>
  <c r="J117" i="2"/>
  <c r="BE117" i="2" s="1"/>
  <c r="F110" i="2"/>
  <c r="E108" i="2"/>
  <c r="F89" i="2"/>
  <c r="E87" i="2"/>
  <c r="J24" i="2"/>
  <c r="E24" i="2"/>
  <c r="J113" i="2" s="1"/>
  <c r="J23" i="2"/>
  <c r="J21" i="2"/>
  <c r="E21" i="2"/>
  <c r="J91" i="2" s="1"/>
  <c r="J20" i="2"/>
  <c r="J18" i="2"/>
  <c r="E18" i="2"/>
  <c r="F113" i="2" s="1"/>
  <c r="F92" i="2"/>
  <c r="J17" i="2"/>
  <c r="J15" i="2"/>
  <c r="E15" i="2"/>
  <c r="F112" i="2"/>
  <c r="F91" i="2"/>
  <c r="J14" i="2"/>
  <c r="J12" i="2"/>
  <c r="J110" i="2"/>
  <c r="J89" i="2"/>
  <c r="E7" i="2"/>
  <c r="E106" i="2" s="1"/>
  <c r="E85" i="2"/>
  <c r="AS94" i="1"/>
  <c r="L90" i="1"/>
  <c r="AM90" i="1"/>
  <c r="AM89" i="1"/>
  <c r="L89" i="1"/>
  <c r="AM87" i="1"/>
  <c r="L87" i="1"/>
  <c r="L85" i="1"/>
  <c r="L84" i="1"/>
  <c r="BK116" i="7" l="1"/>
  <c r="J116" i="7" s="1"/>
  <c r="J30" i="7" s="1"/>
  <c r="F36" i="7"/>
  <c r="BC100" i="1" s="1"/>
  <c r="BA94" i="1"/>
  <c r="F33" i="2"/>
  <c r="AZ95" i="1" s="1"/>
  <c r="J33" i="2"/>
  <c r="AV95" i="1" s="1"/>
  <c r="AT95" i="1" s="1"/>
  <c r="BC94" i="1"/>
  <c r="F33" i="4"/>
  <c r="AZ97" i="1" s="1"/>
  <c r="J96" i="5"/>
  <c r="J30" i="5"/>
  <c r="F33" i="6"/>
  <c r="AZ99" i="1" s="1"/>
  <c r="F33" i="7"/>
  <c r="AZ100" i="1" s="1"/>
  <c r="J33" i="7"/>
  <c r="AV100" i="1" s="1"/>
  <c r="J96" i="2"/>
  <c r="J30" i="2"/>
  <c r="J96" i="3"/>
  <c r="J30" i="3"/>
  <c r="AX94" i="1"/>
  <c r="AT96" i="1"/>
  <c r="J96" i="4"/>
  <c r="J30" i="4"/>
  <c r="J96" i="6"/>
  <c r="J30" i="6"/>
  <c r="J96" i="7"/>
  <c r="F33" i="5"/>
  <c r="AZ98" i="1" s="1"/>
  <c r="J33" i="5"/>
  <c r="AV98" i="1" s="1"/>
  <c r="AT98" i="1" s="1"/>
  <c r="J112" i="2"/>
  <c r="J92" i="2"/>
  <c r="E106" i="3"/>
  <c r="F113" i="3"/>
  <c r="J34" i="3"/>
  <c r="AW96" i="1" s="1"/>
  <c r="J112" i="4"/>
  <c r="J33" i="4"/>
  <c r="AV97" i="1" s="1"/>
  <c r="AT97" i="1" s="1"/>
  <c r="E106" i="5"/>
  <c r="F113" i="5"/>
  <c r="J34" i="5"/>
  <c r="AW98" i="1" s="1"/>
  <c r="J112" i="6"/>
  <c r="J33" i="6"/>
  <c r="AV99" i="1" s="1"/>
  <c r="AT99" i="1" s="1"/>
  <c r="E106" i="7"/>
  <c r="F113" i="7"/>
  <c r="J34" i="7"/>
  <c r="AW100" i="1" s="1"/>
  <c r="AT100" i="1" l="1"/>
  <c r="W30" i="1"/>
  <c r="AW94" i="1"/>
  <c r="AK30" i="1" s="1"/>
  <c r="AZ94" i="1"/>
  <c r="AG99" i="1"/>
  <c r="AN99" i="1" s="1"/>
  <c r="J39" i="6"/>
  <c r="AG95" i="1"/>
  <c r="J39" i="2"/>
  <c r="AY94" i="1"/>
  <c r="W32" i="1"/>
  <c r="J39" i="5"/>
  <c r="AG98" i="1"/>
  <c r="AN98" i="1" s="1"/>
  <c r="J39" i="7"/>
  <c r="AG100" i="1"/>
  <c r="AN100" i="1" s="1"/>
  <c r="AG97" i="1"/>
  <c r="AN97" i="1" s="1"/>
  <c r="J39" i="4"/>
  <c r="J39" i="3"/>
  <c r="AG96" i="1"/>
  <c r="AN96" i="1" s="1"/>
  <c r="AV94" i="1" l="1"/>
  <c r="W29" i="1"/>
  <c r="AG94" i="1"/>
  <c r="AN95" i="1"/>
  <c r="AK26" i="1" l="1"/>
  <c r="AT94" i="1"/>
  <c r="AN94" i="1" s="1"/>
  <c r="AK29" i="1"/>
  <c r="AK35" i="1" l="1"/>
</calcChain>
</file>

<file path=xl/sharedStrings.xml><?xml version="1.0" encoding="utf-8"?>
<sst xmlns="http://schemas.openxmlformats.org/spreadsheetml/2006/main" count="2618" uniqueCount="461">
  <si>
    <t>Export Komplet</t>
  </si>
  <si>
    <t/>
  </si>
  <si>
    <t>2.0</t>
  </si>
  <si>
    <t>ZAMOK</t>
  </si>
  <si>
    <t>False</t>
  </si>
  <si>
    <t>{b6211f6e-f96b-4cfb-b233-73b680cbebcb}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</si>
  <si>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</si>
  <si>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</si>
  <si>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</si>
  <si>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</si>
  <si>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</si>
  <si>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</si>
  <si>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</si>
  <si>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</si>
  <si>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650190312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</si>
  <si>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</si>
  <si>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</si>
  <si>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Odstranění defektoskopických vad Karlovy Vary - Chodov</t>
  </si>
  <si>
    <t>KSO:</t>
  </si>
  <si>
    <t>CC-CZ:</t>
  </si>
  <si>
    <t>Místo:</t>
  </si>
  <si>
    <t>Karlovy Vary - Chodov</t>
  </si>
  <si>
    <t>Datum:</t>
  </si>
  <si>
    <t>14. 6. 2019</t>
  </si>
  <si>
    <t>Zadavatel:</t>
  </si>
  <si>
    <t>IČ:</t>
  </si>
  <si>
    <t>70994234</t>
  </si>
  <si>
    <t>SŽDC, s.o.; OŘ UNL - ST Karlovy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</si>
  <si>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</si>
  <si>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</si>
  <si>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</si>
  <si>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</si>
  <si>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</si>
  <si>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</si>
  <si>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</si>
  <si>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</si>
  <si>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Monika Roztočilová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</si>
  <si>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</si>
  <si>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</si>
  <si>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</si>
  <si>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</si>
  <si>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</si>
  <si>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</si>
  <si>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</si>
  <si>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</si>
  <si>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</si>
  <si>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</si>
  <si>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</si>
  <si>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</si>
  <si>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</si>
  <si>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</si>
  <si>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</si>
  <si>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</si>
  <si>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</si>
  <si>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</si>
  <si>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</si>
  <si>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</si>
  <si>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</si>
  <si>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</si>
  <si>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</si>
  <si>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</si>
  <si>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</si>
  <si>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</si>
  <si>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</si>
  <si>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</si>
  <si>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</si>
  <si>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</si>
  <si>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</si>
  <si>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</si>
  <si>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</si>
  <si>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</si>
  <si>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</si>
  <si>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</si>
  <si>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</si>
  <si>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</si>
  <si>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</si>
  <si>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</si>
  <si>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</si>
  <si>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</si>
  <si>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</si>
  <si>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</si>
  <si>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</si>
  <si>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</si>
  <si>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A.1</t>
  </si>
  <si>
    <t>Práce na ŽSv (Sborník SŽDC 2019)</t>
  </si>
  <si>
    <t>STA</t>
  </si>
  <si>
    <t>1</t>
  </si>
  <si>
    <t>{15230804-8280-4da7-b24f-2b6dc658994c}</t>
  </si>
  <si>
    <t>2</t>
  </si>
  <si>
    <t>A.2</t>
  </si>
  <si>
    <t>Materiál zajištěný objednatelem - NEOCEŇOVAT</t>
  </si>
  <si>
    <t>{85e3bbdb-827e-4ee8-b266-a051b503d4ea}</t>
  </si>
  <si>
    <t>A.3</t>
  </si>
  <si>
    <t>Práce na přejezdech a ŽSp (Sborník SŽDC 2019)</t>
  </si>
  <si>
    <t>{1c661ebe-7ce3-4b5d-9fcb-5ce3beabfa95}</t>
  </si>
  <si>
    <t>A.4</t>
  </si>
  <si>
    <t>Práce SSZT (Sborník SŽDC 2019)</t>
  </si>
  <si>
    <t>{06453548-cf7f-4a3d-b57b-1362a797a083}</t>
  </si>
  <si>
    <t>A.5</t>
  </si>
  <si>
    <t>Přepravy (Sborník SŽDC 2019)</t>
  </si>
  <si>
    <t>{fe20893f-d9e7-4927-b2c9-050737df1dcf}</t>
  </si>
  <si>
    <t>A.6</t>
  </si>
  <si>
    <t>VON</t>
  </si>
  <si>
    <t>{8e66fce4-ecdf-4e72-b15e-b61835e8f966}</t>
  </si>
  <si>
    <t>KRYCÍ LIST SOUPISU PRACÍ</t>
  </si>
  <si>
    <t>Objekt:</t>
  </si>
  <si>
    <t>A.1 - Práce na ŽSv (Sborník SŽDC 2019)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</si>
  <si>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</si>
  <si>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</si>
  <si>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</si>
  <si>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</si>
  <si>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</si>
  <si>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</si>
  <si>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</si>
  <si>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</si>
  <si>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</si>
  <si>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</si>
  <si>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</si>
  <si>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</si>
  <si>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</si>
  <si>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</si>
  <si>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</si>
  <si>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</si>
  <si>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</si>
  <si>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</si>
  <si>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</si>
  <si>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5907050020</t>
  </si>
  <si>
    <t>Dělení kolejnic řezáním nebo rozbroušením tv. S49</t>
  </si>
  <si>
    <t>kus</t>
  </si>
  <si>
    <t>Sborník UOŽI 01 2019</t>
  </si>
  <si>
    <t>4</t>
  </si>
  <si>
    <t>ROZPOCET</t>
  </si>
  <si>
    <t>107540321</t>
  </si>
  <si>
    <t>PP</t>
  </si>
  <si>
    <t>Dělení kolejnic řezáním nebo rozbroušením tv. S49. Poznámka: 1. V cenách jsou započteny náklady na manipulaci podložení, označení a provedení řezu kolejnice.</t>
  </si>
  <si>
    <t>P</t>
  </si>
  <si>
    <t>Poznámka k položce:_x000D_
SVK+oprava BK_x000D_
Řez=kus</t>
  </si>
  <si>
    <t>5907025047</t>
  </si>
  <si>
    <t>Výměna kolejnicových pásů stávající upevnění tv. S49 rozdělení "e"</t>
  </si>
  <si>
    <t>m</t>
  </si>
  <si>
    <t>-2042357114</t>
  </si>
  <si>
    <t>Výměna kolejnicových pásů stávající upevnění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</si>
  <si>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položce:_x000D_
K. Vary - KV-Dvory (1.TK) - km 188,095 - 188,170 = dl. 75,0 m x 2_x000D_
K. Vary - KV-Dvory (2.TK) - km 188,085 - 188,985 = dl. 900,0 m x 2_x000D_
K. Vary - KV-Dvory (2.TK) - km 189,497 - 189,821 = dl. 324,0 m x 2_x000D_
ŽST Karlovy Vary (2D) - km 186,700 - 186,925 = dl. 225,0 m x 1 - Lp (před LIS 186,847 - stávající)_x000D_
KV-Dvory-Chodov (2.TK) - km 192,980 - 193,205 = dl. 225,0 m x 2 _x000D_
Metr kolejnice=m</t>
  </si>
  <si>
    <t>3</t>
  </si>
  <si>
    <t>5909032020</t>
  </si>
  <si>
    <t>Přesná úprava GPK koleje směrové a výškové uspořádání pražce betonové</t>
  </si>
  <si>
    <t>km</t>
  </si>
  <si>
    <t>1532707501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</si>
  <si>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</si>
  <si>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položce:_x000D_
ŽST Karlovy Vary, K.Vary - K.Vary-Dvory_x000D_
1SK (1D) - km 186,010 (KV34) - 187,550 = dl. 1540,0 m_x000D_
1TK - km 187,550 - 189,835 = dl. 2285,0 m_x000D_
2SK (2D) - km 186,066 (ZV36) - 187,550 = dl. 1484,0 m _x000D_
2TK - km 187,550 - 189,880 = dl. 2330,0 m_x000D_
K.Vary-Dvory - Chodov_x000D_
1TK - km 191,275 - 192,233 = dl. 958,0 m_x000D_
1TK - km 193,461 - 194,430 = dl. 969,0 m_x000D_
1TK - km 195,100 - 195,300 = dl. 200,0 m_x000D_
2TK - km 191,360 - 195,320 = dl. 3960,0 m_x000D_
_x000D_
Kilometr koleje=km</t>
  </si>
  <si>
    <t>19</t>
  </si>
  <si>
    <t>5909042020</t>
  </si>
  <si>
    <t>Přesná úprava GPK výhybky směrové a výškové uspořádání pražce betonové</t>
  </si>
  <si>
    <t>-1465277105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</si>
  <si>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</si>
  <si>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položce:_x000D_
K.Vary-Dvory → VČ1, VČ2, VČ3, VČ4, VČ5_x000D_
Rozvinutá délka výhybky=m</t>
  </si>
  <si>
    <t>5905105030</t>
  </si>
  <si>
    <t>Doplnění KL kamenivem souvisle strojně v koleji</t>
  </si>
  <si>
    <t>m3</t>
  </si>
  <si>
    <t>1864948679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</si>
  <si>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</si>
  <si>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položce:_x000D_
při strojním propracování</t>
  </si>
  <si>
    <t>5</t>
  </si>
  <si>
    <t>5910021020</t>
  </si>
  <si>
    <t>Svařování kolejnic termitem zkrácený předehřev standardní spára svar sériový tv. S49</t>
  </si>
  <si>
    <t>svar</t>
  </si>
  <si>
    <t>-606738899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</si>
  <si>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</si>
  <si>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</t>
  </si>
  <si>
    <t>5910035030</t>
  </si>
  <si>
    <t>Dosažení dovolené upínací teploty v BK prodloužením kolejnicového pásu v koleji tv. S49</t>
  </si>
  <si>
    <t>-1330280718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</si>
  <si>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</si>
  <si>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</t>
  </si>
  <si>
    <t>5910040240</t>
  </si>
  <si>
    <t>Umožnění volné dilatace kolejnice bez demontáže nebo montáže upevňovadel s osazením a odstraněním kluzných podložek rozdělení pražců "e"</t>
  </si>
  <si>
    <t>2127732719</t>
  </si>
  <si>
    <t>Umožnění volné dilatace kolejnice bez demontáže nebo montáže upevňovadel s osazením a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</si>
  <si>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</t>
  </si>
  <si>
    <t>20</t>
  </si>
  <si>
    <t>5910136010</t>
  </si>
  <si>
    <t>Montáž pražcové kotvy v koleji</t>
  </si>
  <si>
    <t>-162002482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</si>
  <si>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</si>
  <si>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 xml:space="preserve">Poznámka k položce:_x000D_
Karlovy Vary-Dvory - před VČ1, VČ2, VČ3, VČ4_x000D_
→ dle Předpisu S3/2 - při změně tvaru kolejnic S49/UIC_x000D_
- VČ1 = 12 ks B91S + 19 ks SB8_x000D_
- VČ2 = 12 ks B91S + 19 ks SB8_x000D_
- VČ3 = 12 ks B91S + 19 ks SB8_x000D_
- VČ4 = 31 ks B91S </t>
  </si>
  <si>
    <t>13</t>
  </si>
  <si>
    <t>5911707030</t>
  </si>
  <si>
    <t>Demontáž pojistných úhelníků na mostech tv. S49</t>
  </si>
  <si>
    <t>-1803978921</t>
  </si>
  <si>
    <t>Demontáž pojistných úhelníků na mostech tv. S49. Poznámka: 1. V cenách jsou započteny náklady na demontáž, manipulaci a naložení na dopravní prostředek nebo uložení mimo most.</t>
  </si>
  <si>
    <t>Poznámka k položce:_x000D_
M km 188,145 → před a za mostem = 8 x 11,0 m_x000D_
Úhelník=m</t>
  </si>
  <si>
    <t>14</t>
  </si>
  <si>
    <t>5911709030</t>
  </si>
  <si>
    <t>Montáž pojistných úhelníků na mostech tv. S49</t>
  </si>
  <si>
    <t>1261708544</t>
  </si>
  <si>
    <t>Montáž pojistných úhelníků na mostech tv. S49. Poznámka: 1. V cenách jsou započteny náklady na montáž, vrtání otvorů pro vrtule. 2. V cenách nejsou obsaženy náklady na dodávku materiálu.</t>
  </si>
  <si>
    <t>11</t>
  </si>
  <si>
    <t>5906035010</t>
  </si>
  <si>
    <t>Souvislá výměna pražců současně s výměnou nebo čištěním KL pražce dřevěné příčné nevystrojené</t>
  </si>
  <si>
    <t>-145337734</t>
  </si>
  <si>
    <t>Souvislá výměna pražců současně s výměnou nebo čištěním KL pražce dřevěné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</si>
  <si>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položce:_x000D_
M188,145 - 1TK = km 188,112 - 188,123 (dl. 11,0 m) + 188,167 - 188,178 (dl. 11,0 m) = 40,0 pr._x000D_
M188,145 - 2TK = km 188,112 - 188,123 (dl. 11,0 m) + 188,167 - 188,178 (dl. 11,0 m) = 40,0 pr._x000D_
Pražec=kus</t>
  </si>
  <si>
    <t>9</t>
  </si>
  <si>
    <t>5905055010</t>
  </si>
  <si>
    <t>Odstranění stávajícího kolejového lože odtěžením v koleji</t>
  </si>
  <si>
    <t>1293736434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</si>
  <si>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</si>
  <si>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VV</t>
  </si>
  <si>
    <t>M km 188,145</t>
  </si>
  <si>
    <t>"1TK-km 188,112 - 188,123 + km 188,167 - 188,178" 22,0*3,5*0,3 - 4,04 "pražce"</t>
  </si>
  <si>
    <t>"2TK-km 188,112 - 188,123 + km 188,167 - 188,178" 22,0*3,5*0,3 - 4,04 "pražce"</t>
  </si>
  <si>
    <t>Mezisoučet</t>
  </si>
  <si>
    <t>P km 195,154 (P86)</t>
  </si>
  <si>
    <t>"1TK-km 195,141 - 195,167" 26,0*3,5*0,35 - 4,8 "SB8"</t>
  </si>
  <si>
    <t>"2TK-km 195,141 - 195,167" 26,0*3,5*0,35 - 4,8 "SB8"</t>
  </si>
  <si>
    <t>Součet</t>
  </si>
  <si>
    <t>10</t>
  </si>
  <si>
    <t>9909000100</t>
  </si>
  <si>
    <t>Poplatek za uložení suti nebo hmot na oficiální skládku</t>
  </si>
  <si>
    <t>t</t>
  </si>
  <si>
    <t>512</t>
  </si>
  <si>
    <t>1324179398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</si>
  <si>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</si>
  <si>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"1TK-km 188,112 - 188,123 + km 188,167 - 188,178" 19,060*1,8</t>
  </si>
  <si>
    <t>"2TK-km 188,112 - 188,123 + km 188,167 - 188,178" 19,060*1,8</t>
  </si>
  <si>
    <t>"1TK-km 195,141 - 195,167" 27,050*1,8</t>
  </si>
  <si>
    <t>"2TK-km 195,141 - 195,167" 27,050*1,8</t>
  </si>
  <si>
    <t>12</t>
  </si>
  <si>
    <t>1310082322</t>
  </si>
  <si>
    <t>Poznámka k položce:_x000D_
při odstranění ŠL</t>
  </si>
  <si>
    <t>5908050010</t>
  </si>
  <si>
    <t>Výměna upevnění podkladnicového komplety a pryžová podložka</t>
  </si>
  <si>
    <t>úl.pl.</t>
  </si>
  <si>
    <t>-42237320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</si>
  <si>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</si>
  <si>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Poznámka k položce:_x000D_
P km 195,154 (P86) → výměna pryž. podl. + kompletů ŽS4 s antikorozní úpravou</t>
  </si>
  <si>
    <t>16</t>
  </si>
  <si>
    <t>M</t>
  </si>
  <si>
    <t>5955101000</t>
  </si>
  <si>
    <t>Kamenivo drcené štěrk frakce 31,5/63 třídy BI</t>
  </si>
  <si>
    <t>-148607064</t>
  </si>
  <si>
    <t>17</t>
  </si>
  <si>
    <t>5958125010</t>
  </si>
  <si>
    <t>Komplety s antikorozní úpravou ŽS 4 (svěrka ŽS4, šroub RS 1, matice M24, podložka Fe6)</t>
  </si>
  <si>
    <t>-806230091</t>
  </si>
  <si>
    <t>18</t>
  </si>
  <si>
    <t>5958158005</t>
  </si>
  <si>
    <t>Podložka pryžová pod patu kolejnice S49  183/126/6</t>
  </si>
  <si>
    <t>685411223</t>
  </si>
  <si>
    <t>A.2 - Materiál zajištěný objednatelem - NEOCEŇOVAT</t>
  </si>
  <si>
    <t>5957104025</t>
  </si>
  <si>
    <t>Kolejnicové pásy třídy R260 tv. 49 E1 délky 75 metrů</t>
  </si>
  <si>
    <t>1252824893</t>
  </si>
  <si>
    <t>5956101005</t>
  </si>
  <si>
    <t>Pražec dřevěný příčný nevystrojený dub 2600x260x150 mm</t>
  </si>
  <si>
    <t>-1567294906</t>
  </si>
  <si>
    <t>5960101000</t>
  </si>
  <si>
    <t>Pražcové kotvy TDHB pro pražec betonový B 91</t>
  </si>
  <si>
    <t>-87894309</t>
  </si>
  <si>
    <t>5960101005</t>
  </si>
  <si>
    <t>Pražcové kotvy TDHB pro pražec betonový SB 8</t>
  </si>
  <si>
    <t>208131581</t>
  </si>
  <si>
    <t>A.3 - Práce na přejezdech a ŽSp (Sborník SŽDC 2019)</t>
  </si>
  <si>
    <t>5913035010</t>
  </si>
  <si>
    <t>Demontáž celopryžové přejezdové konstrukce málo zatížené v koleji část vnější a vnitřní bez závěrných zídek</t>
  </si>
  <si>
    <t>-2114925040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</si>
  <si>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</si>
  <si>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Poznámka k položce:_x000D_
P km 188,909 (P84)_x000D_
1TK - 2,0 m_x000D_
2TK - 2,0 m</t>
  </si>
  <si>
    <t>5913040010</t>
  </si>
  <si>
    <t>Montáž celopryžové přejezdové konstrukce málo zatížené v koleji část vnější a vnitřní bez závěrných zídek</t>
  </si>
  <si>
    <t>1682671374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</si>
  <si>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</si>
  <si>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5913035210</t>
  </si>
  <si>
    <t>Demontáž celopryžové přejezdové konstrukce silně zatížené v koleji část vnější a vnitřní bez závěrných zídek</t>
  </si>
  <si>
    <t>1679772292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</si>
  <si>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</si>
  <si>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Poznámka k položce:_x000D_
P km 195,154 (P86)_x000D_
1TK - 6,0 m_x000D_
2TK - 6,0 m</t>
  </si>
  <si>
    <t>5913040210</t>
  </si>
  <si>
    <t>Montáž celopryžové přejezdové konstrukce silně zatížené v koleji část vnější a vnitřní bez závěrných zídek</t>
  </si>
  <si>
    <t>1870607211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</si>
  <si>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</si>
  <si>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5914020020</t>
  </si>
  <si>
    <t>Čištění otevřených odvodňovacích zařízení strojně příkop nezpevněný</t>
  </si>
  <si>
    <t>628026993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</si>
  <si>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</si>
  <si>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Poznámka k položce:_x000D_
P 195,154 (P86)</t>
  </si>
  <si>
    <t>"1TK-km 195,157 - 195,217 (vlevo)" 60,0*0,8*0,8</t>
  </si>
  <si>
    <t>5914015130</t>
  </si>
  <si>
    <t>Čištění odvodňovacích zařízení ručně prahová vpusť s mříží</t>
  </si>
  <si>
    <t>-2111361527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</si>
  <si>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</si>
  <si>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Poznámka k položce:_x000D_
P 195,154 - prahová vpusť</t>
  </si>
  <si>
    <t>5915005020</t>
  </si>
  <si>
    <t>Hloubení rýh nebo jam na železničním spodku II. třídy</t>
  </si>
  <si>
    <t>-1263267346</t>
  </si>
  <si>
    <t>Hloubení rýh nebo jam na železničním spodku II. třídy. Poznámka: 1. V cenách jsou započteny náklady na hloubení a uložení výzisku na terén nebo naložení na dopravní prostředek a uložení na úložišti.</t>
  </si>
  <si>
    <t>"1TK-km 195,140 - 195,150 (vlevo) - drenáž" 10,0*0,6*0,8</t>
  </si>
  <si>
    <t>"1TK-km 195,130 - 195,140 (vlevo) - žlabovky" 10,0*1,1*0,3</t>
  </si>
  <si>
    <t>5914055030</t>
  </si>
  <si>
    <t>Zřízení krytých odvodňovacích zařízení svodného potrubí</t>
  </si>
  <si>
    <t>1515273734</t>
  </si>
  <si>
    <t>Zřízení krytých odvodňovacích zařízení svodného potrubí.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</si>
  <si>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Poznámka k položce:_x000D_
1TK (vlevo) - km 195,130 - 195,140 = dl. 10,0 m_x000D_
→ od přejezdu zřídit drenáž - "husí krk" + štěrk (přechod za návěstidlem)</t>
  </si>
  <si>
    <t>8</t>
  </si>
  <si>
    <t>5914035010</t>
  </si>
  <si>
    <t>Zřízení otevřených odvodňovacích zařízení příkopové tvárnice</t>
  </si>
  <si>
    <t>-2074811772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</si>
  <si>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</si>
  <si>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 xml:space="preserve">Poznámka k položce:_x000D_
1TK (vlevo) - km 195,140 - 195,150 = dl. 10,0 m_x000D_
→ do nového příkopu zaústěna drenáž_x000D_
→ navázat na stávající žlabovky_x000D_
</t>
  </si>
  <si>
    <t>5914015010</t>
  </si>
  <si>
    <t>Čištění odvodňovacích zařízení ručně příkop zpevněný</t>
  </si>
  <si>
    <t>2132579565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</si>
  <si>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</si>
  <si>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"1TK - km 194,400 - 195,130 (vlevo)" 730,0*1,0*0,15</t>
  </si>
  <si>
    <t>"2TK - km 194,100 - 194,200 (vpravo)" 100,0*1,0*0,15</t>
  </si>
  <si>
    <t>"2TK - km 194,400 - 194,720 (vpravo)" 320*1,0*0,15</t>
  </si>
  <si>
    <t>2106903901</t>
  </si>
  <si>
    <t>Poznámka k položce:_x000D_
ŠL ponecháno v místě opravy a vráceno zpět_x000D_
→ pražcová rovnanina</t>
  </si>
  <si>
    <t xml:space="preserve">2TK - km 194,200 - 194,400 → gabion - odhrnutí ŠL </t>
  </si>
  <si>
    <t>((0,6*0,7)/2)*200,0</t>
  </si>
  <si>
    <t>5914030010</t>
  </si>
  <si>
    <t>Demontáž dílů otevřeného odvodnění příkopové tvárnice</t>
  </si>
  <si>
    <t>-1918205206</t>
  </si>
  <si>
    <t>Demontáž dílů otevřeného odvodnění příkopové tvárnice. Poznámka: 1. V cenách jsou započteny náklady na demontáž dílů, zához, urovnání a úpravu terénu nebo naložení výzisku na dopravní prostředek. 2. V cenách nejsou obsaženy náklady na dopravu a skládkovné.</t>
  </si>
  <si>
    <t>Poznámka k položce:_x000D_
2TK (vpravo) km 194,200 - 194,400 = dl. 200,0 m_x000D_
přeložení příkopu v místě ganionu→ žlabovky ponechány v místě opravy a vráceny zpět</t>
  </si>
  <si>
    <t>5915005010</t>
  </si>
  <si>
    <t>Hloubení rýh nebo jam na železničním spodku I. třídy</t>
  </si>
  <si>
    <t>-507670979</t>
  </si>
  <si>
    <t>Hloubení rýh nebo jam na železničním spodku I. třídy. Poznámka: 1. V cenách jsou započteny náklady na hloubení a uložení výzisku na terén nebo naložení na dopravní prostředek a uložení na úložišti.</t>
  </si>
  <si>
    <t>Poznámka k položce:_x000D_
2TK (vpravo) - km 194,200 194,400 = dl. 200,0 m_x000D_
přeložení příkopu v místě pražcové rovnaniny</t>
  </si>
  <si>
    <t>200,0*1,0*0,3</t>
  </si>
  <si>
    <t>469664862</t>
  </si>
  <si>
    <t xml:space="preserve">Poznámka k položce:_x000D_
2TK (vpravo) - km 194,200 194,400 = dl. 200,0 m_x000D_
→ přeložení příkopu v místě gabionu_x000D_
→ stávající žlabovky vráceny zpět_x000D_
</t>
  </si>
  <si>
    <t>5915020010</t>
  </si>
  <si>
    <t>Povrchová úprava plochy železničního spodku</t>
  </si>
  <si>
    <t>m2</t>
  </si>
  <si>
    <t>70077588</t>
  </si>
  <si>
    <t>Povrchová úprava plochy železničního spodku. Poznámka: 1. V cenách jsou započteny náklady na urovnání a úpravu ploch nebo skládek výzisku kameniva a zeminy s jejich případnou rekultivací.</t>
  </si>
  <si>
    <t>Poznámka k položce:_x000D_
úprava plochy pod pražcovou rovnaninou</t>
  </si>
  <si>
    <t>2TK - km 194,200 - 194,400 (vpravo)</t>
  </si>
  <si>
    <t>200,0*0,6</t>
  </si>
  <si>
    <t>27</t>
  </si>
  <si>
    <t>5914005040</t>
  </si>
  <si>
    <t>Rozšíření stezky zemního tělesa dle VL Ž2 použitými železobetonovými pražci</t>
  </si>
  <si>
    <t>-169016574</t>
  </si>
  <si>
    <t>Rozšíření stezky zemního tělesa dle VL Ž2 použitými železobetonovými pražci. Poznámka: 1. V cenách jsou započteny i náklady na uložení výzisku na terén nebo naložení na dopravní prostředek. 2. V cenách nejsou obsaženy náklady na dodávku materiálu, odtěžení zemního tělesa, dopravu a skládkovné.</t>
  </si>
  <si>
    <t>Poznámka k položce:_x000D_
2TK (vpravo) - km 194,200 - 194,400_x000D_
→ 2 x řada + 2 x vrstva (plnostěnná)_x000D_
→ Pražce dodá TO K. Vary.</t>
  </si>
  <si>
    <t>25</t>
  </si>
  <si>
    <t>-1666328454</t>
  </si>
  <si>
    <t xml:space="preserve">2TK - km 194,200 - 194,400 → gabion - přihrnutí ŠL </t>
  </si>
  <si>
    <t>26</t>
  </si>
  <si>
    <t>5905095020</t>
  </si>
  <si>
    <t>Úprava kolejového lože ojediněle ručně v koleji lože zapuštěné</t>
  </si>
  <si>
    <t>-931418784</t>
  </si>
  <si>
    <t>Úprava kolejového lože ojediněle ručně v koleji lože zapuštěné. Poznámka: 1. V cenách jsou započteny náklady na úpravu KL koleje a výhybek ojedině vidlemi. 2. V cenách nejsou obsaženy náklady na doplnění a dodávku kameniva.</t>
  </si>
  <si>
    <t>Poznámka k položce:_x000D_
v místě gabionu - jednostranně_x000D_
Metr koleje=m</t>
  </si>
  <si>
    <t>1234034337</t>
  </si>
  <si>
    <t>"P 195,154-čištění příkopu nezpevněného" 38,4*1,8</t>
  </si>
  <si>
    <t>"P 195,154-čištění vpusť" 2,0*1,8</t>
  </si>
  <si>
    <t>"P 195,154-hloubení rýh" 8,1*1,8</t>
  </si>
  <si>
    <t>"čištění příkopu zpevněného" 172,500*1,8</t>
  </si>
  <si>
    <t>"přeložka příkopu - hloubení rýh" 60,0*1,8</t>
  </si>
  <si>
    <t>5964119000</t>
  </si>
  <si>
    <t>Příkopová tvárnice TZZ 3</t>
  </si>
  <si>
    <t>-530173661</t>
  </si>
  <si>
    <t>5964103005</t>
  </si>
  <si>
    <t>Drenážní plastové díly trubka celoperforovaná DN 150 mm</t>
  </si>
  <si>
    <t>965819730</t>
  </si>
  <si>
    <t>Poznámka k položce:_x000D_
"husí krk"</t>
  </si>
  <si>
    <t>693626204</t>
  </si>
  <si>
    <t>23</t>
  </si>
  <si>
    <t>5964161010</t>
  </si>
  <si>
    <t>Beton lehce zhutnitelný C 20/25;X0 F5 2 285 2 765</t>
  </si>
  <si>
    <t>-1582288427</t>
  </si>
  <si>
    <t>24</t>
  </si>
  <si>
    <t>5955101020</t>
  </si>
  <si>
    <t>Kamenivo drcené štěrkodrť frakce 0/32</t>
  </si>
  <si>
    <t>-2121554670</t>
  </si>
  <si>
    <t>28</t>
  </si>
  <si>
    <t>5964133005</t>
  </si>
  <si>
    <t>Geotextilie separační</t>
  </si>
  <si>
    <t>1406133309</t>
  </si>
  <si>
    <t>A.4 - Práce SSZT (Sborník SŽDC 2019)</t>
  </si>
  <si>
    <t>7497371630</t>
  </si>
  <si>
    <t>Demontáže zařízení trakčního vedení svodu propojení nebo ukolejnění na elektrizovaných tratích nebo v kolejových obvodech</t>
  </si>
  <si>
    <t>-441592258</t>
  </si>
  <si>
    <t>Demontáže zařízení trakčního vedení svodu propojení nebo ukolejnění na elektrizovaných tratích nebo v kolejových obvodech - demontáž stávajícího zařízení se všemi pomocnými doplňujícími úpravami</t>
  </si>
  <si>
    <t>7497351560</t>
  </si>
  <si>
    <t>Montáž přímého ukolejnění na elektrizovaných tratích nebo v kolejových obvodech</t>
  </si>
  <si>
    <t>-2019664461</t>
  </si>
  <si>
    <t>7592005050</t>
  </si>
  <si>
    <t>Montáž počítacího bodu (senzoru) RSR 180</t>
  </si>
  <si>
    <t>-31701087</t>
  </si>
  <si>
    <t>Montáž počítacího bodu (senzoru) RSR 180 - uložení a připevnění na určené místo, seřízení polohy, přezkoušení</t>
  </si>
  <si>
    <t>7592007050</t>
  </si>
  <si>
    <t>Demontáž počítacího bodu (senzoru) RSR 180</t>
  </si>
  <si>
    <t>1035863924</t>
  </si>
  <si>
    <t>7596205010</t>
  </si>
  <si>
    <t>Montáž indikátoru horkoběžnosti</t>
  </si>
  <si>
    <t>-1295541105</t>
  </si>
  <si>
    <t>7596207010</t>
  </si>
  <si>
    <t>Demontáž indikátoru horkoběžnosti</t>
  </si>
  <si>
    <t>-1968336716</t>
  </si>
  <si>
    <t>A.5 - Přepravy (Sborník SŽDC 2019)</t>
  </si>
  <si>
    <t>9902100100</t>
  </si>
  <si>
    <t>Doprava dodávek zhotovitele, dodávek objednatele nebo výzisku mechanizací přes 3,5 t sypanin  do 10 km</t>
  </si>
  <si>
    <t>-1368995760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</si>
  <si>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</si>
  <si>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Přeprava na skládku _x000D_
A.1 - 165,996 t_x000D_
A.3 - 505,800 t_x000D_
_x000D_
Dodávka užitých pražců (pražcové rovnaniny)_x000D_
A.3 - 87,980 t_x000D_
Měrnou jednotkou je t přepravovaného materiálu.</t>
  </si>
  <si>
    <t>9902100200</t>
  </si>
  <si>
    <t>Doprava dodávek zhotovitele, dodávek objednatele nebo výzisku mechanizací přes 3,5 t sypanin  do 20 km</t>
  </si>
  <si>
    <t>-825790929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</si>
  <si>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</si>
  <si>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Dodávka materiálu (beton, žlabovky..):_x000D_
A.3 - 48,8 t_x000D_
Měrnou jednotkou je t přepravovaného materiálu.</t>
  </si>
  <si>
    <t>9902100300</t>
  </si>
  <si>
    <t>Doprava dodávek zhotovitele, dodávek objednatele nebo výzisku mechanizací přes 3,5 t sypanin  do 30 km</t>
  </si>
  <si>
    <t>-592528678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</si>
  <si>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</si>
  <si>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Dodávka kameniva:_x000D_
A.1 - 1503,174 t_x000D_
A.3 - 28,56 t_x000D_
Měrnou jednotkou je t přepravovaného materiálu.</t>
  </si>
  <si>
    <t>9902100800</t>
  </si>
  <si>
    <t>Doprava dodávek zhotovitele, dodávek objednatele nebo výzisku mechanizací přes 3,5 t sypanin  do 150 km</t>
  </si>
  <si>
    <t>986106049</t>
  </si>
  <si>
    <t>Doprava dodávek zhotovitele, dodávek objednatele nebo výzisku mechanizací přes 3,5 t sypanin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</si>
  <si>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Dodávka drobného kolejiva:_x000D_
A.1 - 1 ks (0,058 t)_x000D_
Měrnou jednotkou je t přepravovaného materiálu.</t>
  </si>
  <si>
    <t>9903200200</t>
  </si>
  <si>
    <t>Přeprava mechanizace na místo prováděných prací o hmotnosti přes 12 t do 200 km</t>
  </si>
  <si>
    <t>-1148331451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</si>
  <si>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</si>
  <si>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položce:_x000D_
MHS, ASP x 2, PUŠL, ASPv</t>
  </si>
  <si>
    <t>A.6 - VON</t>
  </si>
  <si>
    <t>021211001</t>
  </si>
  <si>
    <t>Průzkumné práce pro opravy Doplňující laboratorní rozbor kontaminace zeminy nebo kol. lože</t>
  </si>
  <si>
    <t>-736548807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</si>
  <si>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</si>
  <si>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022111011</t>
  </si>
  <si>
    <t>Geodetické práce Kontrola PPK při směrové a výškové úpravě koleje zaměřením APK trať dvoukolejná</t>
  </si>
  <si>
    <t>-44398447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</si>
  <si>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</si>
  <si>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Poznámka k položce:_x000D_
zaměření před ASP_x000D_
zaměření po ASP před zřízením BK</t>
  </si>
  <si>
    <t>022101001</t>
  </si>
  <si>
    <t>Geodetické práce Geodetické práce před opravou</t>
  </si>
  <si>
    <t>%</t>
  </si>
  <si>
    <t>-614231141</t>
  </si>
  <si>
    <t>Poznámka k položce:_x000D_
geodetické práce - převod mapových podkadů do formy pro ASP_x000D_
_x000D_
Základna pro výpočet - ZRN_x000D_
- matematicky podělena 100 → součin základna x sazba = vypočtená hodnota v %</t>
  </si>
  <si>
    <t>022121001.1</t>
  </si>
  <si>
    <t>Geodetické práce Diagnostika technické infrastruktury Vytýčení trasy inženýrských sítí</t>
  </si>
  <si>
    <t>1592770287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</si>
  <si>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</si>
  <si>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práce_x000D_
- matematicky podělena 100 → součin základna x sazba = vypočtená hodnota v %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</si>
  <si>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</si>
  <si>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</si>
  <si>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1566370269</t>
  </si>
  <si>
    <t>Poznámka k položce:_x000D_
Základna pro výpočet - ZRN_x000D_
- matematicky podělena 100 → součin základna x sazba = vypočtená hodnota v %</t>
  </si>
  <si>
    <t>033131001</t>
  </si>
  <si>
    <t>Provozní vlivy Organizační zajištění prací při zřizování a udržování BK kolejí a výhybek</t>
  </si>
  <si>
    <t>337305618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</si>
  <si>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</si>
  <si>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033111001</t>
  </si>
  <si>
    <t>Provozní vlivy Výluka silničního provozu se zajištěním objížďky</t>
  </si>
  <si>
    <t>1531316904</t>
  </si>
  <si>
    <t>Poznámka k položce:_x000D_
P188,909 (P84)_x000D_
P195,154 (P86)_x000D_
Základna pro výpočet - dotyčné práce_x000D_
- matematicky podělena 100 → součin základna x sazba = vypočtená hodnota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</si>
</sst>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43"/>
      <c r="AS2" s="243"/>
      <c r="AT2" s="243"/>
      <c r="AU2" s="243"/>
      <c r="AV2" s="243"/>
      <c r="AW2" s="243"/>
      <c r="AX2" s="243"/>
      <c r="AY2" s="243"/>
      <c r="AZ2" s="243"/>
      <c r="BA2" s="243"/>
      <c r="BB2" s="243"/>
      <c r="BC2" s="243"/>
      <c r="BD2" s="243"/>
      <c r="BE2" s="243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55" t="s">
        <v>14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19"/>
      <c r="AQ5" s="19"/>
      <c r="AR5" s="17"/>
      <c r="BE5" s="234" t="s">
        <v>15</v>
      </c>
      <c r="BS5" s="14" t="s">
        <v>6</v>
      </c>
    </row>
    <row r="6" spans="1:74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7" t="s">
        <v>17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19"/>
      <c r="AQ6" s="19"/>
      <c r="AR6" s="17"/>
      <c r="BE6" s="235"/>
      <c r="BS6" s="14" t="s">
        <v>6</v>
      </c>
    </row>
    <row r="7" spans="1:74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35"/>
      <c r="BS7" s="14" t="s">
        <v>6</v>
      </c>
    </row>
    <row r="8" spans="1:74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35"/>
      <c r="BS8" s="14" t="s">
        <v>6</v>
      </c>
    </row>
    <row r="9" spans="1:74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5"/>
      <c r="BS9" s="14" t="s">
        <v>6</v>
      </c>
    </row>
    <row r="10" spans="1:74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35"/>
      <c r="BS10" s="14" t="s">
        <v>6</v>
      </c>
    </row>
    <row r="11" spans="1:74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35"/>
      <c r="BS11" s="14" t="s">
        <v>6</v>
      </c>
    </row>
    <row r="12" spans="1:74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5"/>
      <c r="BS12" s="14" t="s">
        <v>6</v>
      </c>
    </row>
    <row r="13" spans="1:74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35"/>
      <c r="BS13" s="14" t="s">
        <v>6</v>
      </c>
    </row>
    <row r="14" spans="1:74" ht="12.75">
      <c r="B14" s="18"/>
      <c r="C14" s="19"/>
      <c r="D14" s="19"/>
      <c r="E14" s="258" t="s">
        <v>31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35"/>
      <c r="BS14" s="14" t="s">
        <v>6</v>
      </c>
    </row>
    <row r="15" spans="1:74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5"/>
      <c r="BS15" s="14" t="s">
        <v>4</v>
      </c>
    </row>
    <row r="16" spans="1:74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35"/>
      <c r="BS16" s="14" t="s">
        <v>4</v>
      </c>
    </row>
    <row r="17" spans="2:7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35"/>
      <c r="BS17" s="14" t="s">
        <v>34</v>
      </c>
    </row>
    <row r="18" spans="2:7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5"/>
      <c r="BS18" s="14" t="s">
        <v>6</v>
      </c>
    </row>
    <row r="19" spans="2:7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35"/>
      <c r="BS19" s="14" t="s">
        <v>6</v>
      </c>
    </row>
    <row r="20" spans="2:71" ht="18.399999999999999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35"/>
      <c r="BS20" s="14" t="s">
        <v>34</v>
      </c>
    </row>
    <row r="21" spans="2:7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5"/>
    </row>
    <row r="22" spans="2:7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5"/>
    </row>
    <row r="23" spans="2:71" ht="16.5" customHeight="1">
      <c r="B23" s="18"/>
      <c r="C23" s="19"/>
      <c r="D23" s="19"/>
      <c r="E23" s="260" t="s">
        <v>1</v>
      </c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19"/>
      <c r="AP23" s="19"/>
      <c r="AQ23" s="19"/>
      <c r="AR23" s="17"/>
      <c r="BE23" s="235"/>
    </row>
    <row r="24" spans="2:7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5"/>
    </row>
    <row r="25" spans="2:7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5"/>
    </row>
    <row r="26" spans="2:71" s="1" customFormat="1" ht="25.9" customHeight="1">
      <c r="B26" s="31"/>
      <c r="C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7">
        <f>ROUND(AG94,2)</f>
        <v>0</v>
      </c>
      <c r="AL26" s="238"/>
      <c r="AM26" s="238"/>
      <c r="AN26" s="238"/>
      <c r="AO26" s="238"/>
      <c r="AP26" s="32"/>
      <c r="AQ26" s="32"/>
      <c r="AR26" s="35"/>
      <c r="BE26" s="235"/>
    </row>
    <row r="27" spans="2:71" s="1" customFormat="1" ht="6.95" customHeight="1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35"/>
    </row>
    <row r="28" spans="2:71" s="1" customFormat="1" ht="12.75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61" t="s">
        <v>39</v>
      </c>
      <c r="M28" s="261"/>
      <c r="N28" s="261"/>
      <c r="O28" s="261"/>
      <c r="P28" s="261"/>
      <c r="Q28" s="32"/>
      <c r="R28" s="32"/>
      <c r="S28" s="32"/>
      <c r="T28" s="32"/>
      <c r="U28" s="32"/>
      <c r="V28" s="32"/>
      <c r="W28" s="261" t="s">
        <v>40</v>
      </c>
      <c r="X28" s="261"/>
      <c r="Y28" s="261"/>
      <c r="Z28" s="261"/>
      <c r="AA28" s="261"/>
      <c r="AB28" s="261"/>
      <c r="AC28" s="261"/>
      <c r="AD28" s="261"/>
      <c r="AE28" s="261"/>
      <c r="AF28" s="32"/>
      <c r="AG28" s="32"/>
      <c r="AH28" s="32"/>
      <c r="AI28" s="32"/>
      <c r="AJ28" s="32"/>
      <c r="AK28" s="261" t="s">
        <v>41</v>
      </c>
      <c r="AL28" s="261"/>
      <c r="AM28" s="261"/>
      <c r="AN28" s="261"/>
      <c r="AO28" s="261"/>
      <c r="AP28" s="32"/>
      <c r="AQ28" s="32"/>
      <c r="AR28" s="35"/>
      <c r="BE28" s="235"/>
    </row>
    <row r="29" spans="2:71" s="2" customFormat="1" ht="14.45" customHeight="1">
      <c r="B29" s="36"/>
      <c r="C29" s="37"/>
      <c r="D29" s="26" t="s">
        <v>42</v>
      </c>
      <c r="E29" s="37"/>
      <c r="F29" s="26" t="s">
        <v>43</v>
      </c>
      <c r="G29" s="37"/>
      <c r="H29" s="37"/>
      <c r="I29" s="37"/>
      <c r="J29" s="37"/>
      <c r="K29" s="37"/>
      <c r="L29" s="262">
        <v>0.21</v>
      </c>
      <c r="M29" s="233"/>
      <c r="N29" s="233"/>
      <c r="O29" s="233"/>
      <c r="P29" s="233"/>
      <c r="Q29" s="37"/>
      <c r="R29" s="37"/>
      <c r="S29" s="37"/>
      <c r="T29" s="37"/>
      <c r="U29" s="37"/>
      <c r="V29" s="37"/>
      <c r="W29" s="232">
        <f>ROUND(AZ94, 2)</f>
        <v>0</v>
      </c>
      <c r="X29" s="233"/>
      <c r="Y29" s="233"/>
      <c r="Z29" s="233"/>
      <c r="AA29" s="233"/>
      <c r="AB29" s="233"/>
      <c r="AC29" s="233"/>
      <c r="AD29" s="233"/>
      <c r="AE29" s="233"/>
      <c r="AF29" s="37"/>
      <c r="AG29" s="37"/>
      <c r="AH29" s="37"/>
      <c r="AI29" s="37"/>
      <c r="AJ29" s="37"/>
      <c r="AK29" s="232">
        <f>ROUND(AV94, 2)</f>
        <v>0</v>
      </c>
      <c r="AL29" s="233"/>
      <c r="AM29" s="233"/>
      <c r="AN29" s="233"/>
      <c r="AO29" s="233"/>
      <c r="AP29" s="37"/>
      <c r="AQ29" s="37"/>
      <c r="AR29" s="38"/>
      <c r="BE29" s="236"/>
    </row>
    <row r="30" spans="2:71" s="2" customFormat="1" ht="14.45" customHeight="1">
      <c r="B30" s="36"/>
      <c r="C30" s="37"/>
      <c r="D30" s="37"/>
      <c r="E30" s="37"/>
      <c r="F30" s="26" t="s">
        <v>44</v>
      </c>
      <c r="G30" s="37"/>
      <c r="H30" s="37"/>
      <c r="I30" s="37"/>
      <c r="J30" s="37"/>
      <c r="K30" s="37"/>
      <c r="L30" s="262">
        <v>0.15</v>
      </c>
      <c r="M30" s="233"/>
      <c r="N30" s="233"/>
      <c r="O30" s="233"/>
      <c r="P30" s="233"/>
      <c r="Q30" s="37"/>
      <c r="R30" s="37"/>
      <c r="S30" s="37"/>
      <c r="T30" s="37"/>
      <c r="U30" s="37"/>
      <c r="V30" s="37"/>
      <c r="W30" s="232">
        <f>ROUND(BA94, 2)</f>
        <v>0</v>
      </c>
      <c r="X30" s="233"/>
      <c r="Y30" s="233"/>
      <c r="Z30" s="233"/>
      <c r="AA30" s="233"/>
      <c r="AB30" s="233"/>
      <c r="AC30" s="233"/>
      <c r="AD30" s="233"/>
      <c r="AE30" s="233"/>
      <c r="AF30" s="37"/>
      <c r="AG30" s="37"/>
      <c r="AH30" s="37"/>
      <c r="AI30" s="37"/>
      <c r="AJ30" s="37"/>
      <c r="AK30" s="232">
        <f>ROUND(AW94, 2)</f>
        <v>0</v>
      </c>
      <c r="AL30" s="233"/>
      <c r="AM30" s="233"/>
      <c r="AN30" s="233"/>
      <c r="AO30" s="233"/>
      <c r="AP30" s="37"/>
      <c r="AQ30" s="37"/>
      <c r="AR30" s="38"/>
      <c r="BE30" s="236"/>
    </row>
    <row r="31" spans="2:71" s="2" customFormat="1" ht="14.45" hidden="1" customHeight="1">
      <c r="B31" s="36"/>
      <c r="C31" s="37"/>
      <c r="D31" s="37"/>
      <c r="E31" s="37"/>
      <c r="F31" s="26" t="s">
        <v>45</v>
      </c>
      <c r="G31" s="37"/>
      <c r="H31" s="37"/>
      <c r="I31" s="37"/>
      <c r="J31" s="37"/>
      <c r="K31" s="37"/>
      <c r="L31" s="262">
        <v>0.21</v>
      </c>
      <c r="M31" s="233"/>
      <c r="N31" s="233"/>
      <c r="O31" s="233"/>
      <c r="P31" s="233"/>
      <c r="Q31" s="37"/>
      <c r="R31" s="37"/>
      <c r="S31" s="37"/>
      <c r="T31" s="37"/>
      <c r="U31" s="37"/>
      <c r="V31" s="37"/>
      <c r="W31" s="232">
        <f>ROUND(BB94, 2)</f>
        <v>0</v>
      </c>
      <c r="X31" s="233"/>
      <c r="Y31" s="233"/>
      <c r="Z31" s="233"/>
      <c r="AA31" s="233"/>
      <c r="AB31" s="233"/>
      <c r="AC31" s="233"/>
      <c r="AD31" s="233"/>
      <c r="AE31" s="233"/>
      <c r="AF31" s="37"/>
      <c r="AG31" s="37"/>
      <c r="AH31" s="37"/>
      <c r="AI31" s="37"/>
      <c r="AJ31" s="37"/>
      <c r="AK31" s="232">
        <v>0</v>
      </c>
      <c r="AL31" s="233"/>
      <c r="AM31" s="233"/>
      <c r="AN31" s="233"/>
      <c r="AO31" s="233"/>
      <c r="AP31" s="37"/>
      <c r="AQ31" s="37"/>
      <c r="AR31" s="38"/>
      <c r="BE31" s="236"/>
    </row>
    <row r="32" spans="2:71" s="2" customFormat="1" ht="14.45" hidden="1" customHeight="1">
      <c r="B32" s="36"/>
      <c r="C32" s="37"/>
      <c r="D32" s="37"/>
      <c r="E32" s="37"/>
      <c r="F32" s="26" t="s">
        <v>46</v>
      </c>
      <c r="G32" s="37"/>
      <c r="H32" s="37"/>
      <c r="I32" s="37"/>
      <c r="J32" s="37"/>
      <c r="K32" s="37"/>
      <c r="L32" s="262">
        <v>0.15</v>
      </c>
      <c r="M32" s="233"/>
      <c r="N32" s="233"/>
      <c r="O32" s="233"/>
      <c r="P32" s="233"/>
      <c r="Q32" s="37"/>
      <c r="R32" s="37"/>
      <c r="S32" s="37"/>
      <c r="T32" s="37"/>
      <c r="U32" s="37"/>
      <c r="V32" s="37"/>
      <c r="W32" s="232">
        <f>ROUND(BC94, 2)</f>
        <v>0</v>
      </c>
      <c r="X32" s="233"/>
      <c r="Y32" s="233"/>
      <c r="Z32" s="233"/>
      <c r="AA32" s="233"/>
      <c r="AB32" s="233"/>
      <c r="AC32" s="233"/>
      <c r="AD32" s="233"/>
      <c r="AE32" s="233"/>
      <c r="AF32" s="37"/>
      <c r="AG32" s="37"/>
      <c r="AH32" s="37"/>
      <c r="AI32" s="37"/>
      <c r="AJ32" s="37"/>
      <c r="AK32" s="232">
        <v>0</v>
      </c>
      <c r="AL32" s="233"/>
      <c r="AM32" s="233"/>
      <c r="AN32" s="233"/>
      <c r="AO32" s="233"/>
      <c r="AP32" s="37"/>
      <c r="AQ32" s="37"/>
      <c r="AR32" s="38"/>
      <c r="BE32" s="236"/>
    </row>
    <row r="33" spans="2:57" s="2" customFormat="1" ht="14.45" hidden="1" customHeight="1">
      <c r="B33" s="36"/>
      <c r="C33" s="37"/>
      <c r="D33" s="37"/>
      <c r="E33" s="37"/>
      <c r="F33" s="26" t="s">
        <v>47</v>
      </c>
      <c r="G33" s="37"/>
      <c r="H33" s="37"/>
      <c r="I33" s="37"/>
      <c r="J33" s="37"/>
      <c r="K33" s="37"/>
      <c r="L33" s="262">
        <v>0</v>
      </c>
      <c r="M33" s="233"/>
      <c r="N33" s="233"/>
      <c r="O33" s="233"/>
      <c r="P33" s="233"/>
      <c r="Q33" s="37"/>
      <c r="R33" s="37"/>
      <c r="S33" s="37"/>
      <c r="T33" s="37"/>
      <c r="U33" s="37"/>
      <c r="V33" s="37"/>
      <c r="W33" s="232">
        <f>ROUND(BD94, 2)</f>
        <v>0</v>
      </c>
      <c r="X33" s="233"/>
      <c r="Y33" s="233"/>
      <c r="Z33" s="233"/>
      <c r="AA33" s="233"/>
      <c r="AB33" s="233"/>
      <c r="AC33" s="233"/>
      <c r="AD33" s="233"/>
      <c r="AE33" s="233"/>
      <c r="AF33" s="37"/>
      <c r="AG33" s="37"/>
      <c r="AH33" s="37"/>
      <c r="AI33" s="37"/>
      <c r="AJ33" s="37"/>
      <c r="AK33" s="232">
        <v>0</v>
      </c>
      <c r="AL33" s="233"/>
      <c r="AM33" s="233"/>
      <c r="AN33" s="233"/>
      <c r="AO33" s="233"/>
      <c r="AP33" s="37"/>
      <c r="AQ33" s="37"/>
      <c r="AR33" s="38"/>
      <c r="BE33" s="236"/>
    </row>
    <row r="34" spans="2:57" s="1" customFormat="1" ht="6.95" customHeight="1"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35"/>
    </row>
    <row r="35" spans="2:57" s="1" customFormat="1" ht="25.9" customHeight="1">
      <c r="B35" s="31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39" t="s">
        <v>50</v>
      </c>
      <c r="Y35" s="240"/>
      <c r="Z35" s="240"/>
      <c r="AA35" s="240"/>
      <c r="AB35" s="240"/>
      <c r="AC35" s="41"/>
      <c r="AD35" s="41"/>
      <c r="AE35" s="41"/>
      <c r="AF35" s="41"/>
      <c r="AG35" s="41"/>
      <c r="AH35" s="41"/>
      <c r="AI35" s="41"/>
      <c r="AJ35" s="41"/>
      <c r="AK35" s="241">
        <f>SUM(AK26:AK33)</f>
        <v>0</v>
      </c>
      <c r="AL35" s="240"/>
      <c r="AM35" s="240"/>
      <c r="AN35" s="240"/>
      <c r="AO35" s="242"/>
      <c r="AP35" s="39"/>
      <c r="AQ35" s="39"/>
      <c r="AR35" s="35"/>
    </row>
    <row r="36" spans="2:57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</row>
    <row r="37" spans="2:57" s="1" customFormat="1" ht="14.4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</row>
    <row r="38" spans="2:57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2:57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2:57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2:57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2:57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2:57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2:57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2:57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2:57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2:57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2:57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2:44" s="1" customFormat="1" ht="14.45" customHeight="1">
      <c r="B49" s="31"/>
      <c r="C49" s="32"/>
      <c r="D49" s="43" t="s">
        <v>51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52</v>
      </c>
      <c r="AI49" s="44"/>
      <c r="AJ49" s="44"/>
      <c r="AK49" s="44"/>
      <c r="AL49" s="44"/>
      <c r="AM49" s="44"/>
      <c r="AN49" s="44"/>
      <c r="AO49" s="44"/>
      <c r="AP49" s="32"/>
      <c r="AQ49" s="32"/>
      <c r="AR49" s="35"/>
    </row>
    <row r="50" spans="2:44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2:44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2:44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2:44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2:44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2:44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2:44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2:44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2:44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2:44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2:44" s="1" customFormat="1" ht="12.75">
      <c r="B60" s="31"/>
      <c r="C60" s="32"/>
      <c r="D60" s="45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5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5" t="s">
        <v>53</v>
      </c>
      <c r="AI60" s="34"/>
      <c r="AJ60" s="34"/>
      <c r="AK60" s="34"/>
      <c r="AL60" s="34"/>
      <c r="AM60" s="45" t="s">
        <v>54</v>
      </c>
      <c r="AN60" s="34"/>
      <c r="AO60" s="34"/>
      <c r="AP60" s="32"/>
      <c r="AQ60" s="32"/>
      <c r="AR60" s="35"/>
    </row>
    <row r="61" spans="2:44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2:44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2:44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2:44" s="1" customFormat="1" ht="12.75">
      <c r="B64" s="31"/>
      <c r="C64" s="32"/>
      <c r="D64" s="43" t="s">
        <v>55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3" t="s">
        <v>56</v>
      </c>
      <c r="AI64" s="44"/>
      <c r="AJ64" s="44"/>
      <c r="AK64" s="44"/>
      <c r="AL64" s="44"/>
      <c r="AM64" s="44"/>
      <c r="AN64" s="44"/>
      <c r="AO64" s="44"/>
      <c r="AP64" s="32"/>
      <c r="AQ64" s="32"/>
      <c r="AR64" s="35"/>
    </row>
    <row r="65" spans="2:44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2:44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2:44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2:44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2:44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2:44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2:44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2:44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2:44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2:44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2:44" s="1" customFormat="1" ht="12.75">
      <c r="B75" s="31"/>
      <c r="C75" s="32"/>
      <c r="D75" s="45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5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5" t="s">
        <v>53</v>
      </c>
      <c r="AI75" s="34"/>
      <c r="AJ75" s="34"/>
      <c r="AK75" s="34"/>
      <c r="AL75" s="34"/>
      <c r="AM75" s="45" t="s">
        <v>54</v>
      </c>
      <c r="AN75" s="34"/>
      <c r="AO75" s="34"/>
      <c r="AP75" s="32"/>
      <c r="AQ75" s="32"/>
      <c r="AR75" s="35"/>
    </row>
    <row r="76" spans="2:44" s="1" customFormat="1" ht="11.25"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</row>
    <row r="77" spans="2:44" s="1" customFormat="1" ht="6.9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5"/>
    </row>
    <row r="81" spans="1:91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5"/>
    </row>
    <row r="82" spans="1:91" s="1" customFormat="1" ht="24.95" customHeight="1">
      <c r="B82" s="31"/>
      <c r="C82" s="20" t="s">
        <v>57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</row>
    <row r="83" spans="1:91" s="1" customFormat="1" ht="6.95" customHeight="1"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</row>
    <row r="84" spans="1:91" s="3" customFormat="1" ht="12" customHeight="1">
      <c r="B84" s="50"/>
      <c r="C84" s="26" t="s">
        <v>13</v>
      </c>
      <c r="D84" s="51"/>
      <c r="E84" s="51"/>
      <c r="F84" s="51"/>
      <c r="G84" s="51"/>
      <c r="H84" s="51"/>
      <c r="I84" s="51"/>
      <c r="J84" s="51"/>
      <c r="K84" s="51"/>
      <c r="L84" s="51" t="str">
        <f>K5</f>
        <v>650190312</v>
      </c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2"/>
    </row>
    <row r="85" spans="1:91" s="4" customFormat="1" ht="36.950000000000003" customHeight="1">
      <c r="B85" s="53"/>
      <c r="C85" s="54" t="s">
        <v>16</v>
      </c>
      <c r="D85" s="55"/>
      <c r="E85" s="55"/>
      <c r="F85" s="55"/>
      <c r="G85" s="55"/>
      <c r="H85" s="55"/>
      <c r="I85" s="55"/>
      <c r="J85" s="55"/>
      <c r="K85" s="55"/>
      <c r="L85" s="252" t="str">
        <f>K6</f>
        <v>Odstranění defektoskopických vad Karlovy Vary - Chodov</v>
      </c>
      <c r="M85" s="253"/>
      <c r="N85" s="253"/>
      <c r="O85" s="253"/>
      <c r="P85" s="253"/>
      <c r="Q85" s="253"/>
      <c r="R85" s="253"/>
      <c r="S85" s="253"/>
      <c r="T85" s="253"/>
      <c r="U85" s="253"/>
      <c r="V85" s="253"/>
      <c r="W85" s="253"/>
      <c r="X85" s="253"/>
      <c r="Y85" s="253"/>
      <c r="Z85" s="253"/>
      <c r="AA85" s="253"/>
      <c r="AB85" s="253"/>
      <c r="AC85" s="253"/>
      <c r="AD85" s="253"/>
      <c r="AE85" s="253"/>
      <c r="AF85" s="253"/>
      <c r="AG85" s="253"/>
      <c r="AH85" s="253"/>
      <c r="AI85" s="253"/>
      <c r="AJ85" s="253"/>
      <c r="AK85" s="253"/>
      <c r="AL85" s="253"/>
      <c r="AM85" s="253"/>
      <c r="AN85" s="253"/>
      <c r="AO85" s="253"/>
      <c r="AP85" s="55"/>
      <c r="AQ85" s="55"/>
      <c r="AR85" s="56"/>
    </row>
    <row r="86" spans="1:91" s="1" customFormat="1" ht="6.95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</row>
    <row r="87" spans="1:91" s="1" customFormat="1" ht="12" customHeight="1">
      <c r="B87" s="31"/>
      <c r="C87" s="26" t="s">
        <v>20</v>
      </c>
      <c r="D87" s="32"/>
      <c r="E87" s="32"/>
      <c r="F87" s="32"/>
      <c r="G87" s="32"/>
      <c r="H87" s="32"/>
      <c r="I87" s="32"/>
      <c r="J87" s="32"/>
      <c r="K87" s="32"/>
      <c r="L87" s="57" t="str">
        <f>IF(K8="","",K8)</f>
        <v>Karlovy Vary - Chodov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6" t="s">
        <v>22</v>
      </c>
      <c r="AJ87" s="32"/>
      <c r="AK87" s="32"/>
      <c r="AL87" s="32"/>
      <c r="AM87" s="254" t="str">
        <f>IF(AN8= "","",AN8)</f>
        <v>14. 6. 2019</v>
      </c>
      <c r="AN87" s="254"/>
      <c r="AO87" s="32"/>
      <c r="AP87" s="32"/>
      <c r="AQ87" s="32"/>
      <c r="AR87" s="35"/>
    </row>
    <row r="88" spans="1:91" s="1" customFormat="1" ht="6.95" customHeight="1"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</row>
    <row r="89" spans="1:91" s="1" customFormat="1" ht="15.2" customHeight="1">
      <c r="B89" s="31"/>
      <c r="C89" s="26" t="s">
        <v>24</v>
      </c>
      <c r="D89" s="32"/>
      <c r="E89" s="32"/>
      <c r="F89" s="32"/>
      <c r="G89" s="32"/>
      <c r="H89" s="32"/>
      <c r="I89" s="32"/>
      <c r="J89" s="32"/>
      <c r="K89" s="32"/>
      <c r="L89" s="51" t="str">
        <f>IF(E11= "","",E11)</f>
        <v>SŽDC, s.o.; OŘ UNL - ST Karlovy Vary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6" t="s">
        <v>32</v>
      </c>
      <c r="AJ89" s="32"/>
      <c r="AK89" s="32"/>
      <c r="AL89" s="32"/>
      <c r="AM89" s="250" t="str">
        <f>IF(E17="","",E17)</f>
        <v xml:space="preserve"> </v>
      </c>
      <c r="AN89" s="251"/>
      <c r="AO89" s="251"/>
      <c r="AP89" s="251"/>
      <c r="AQ89" s="32"/>
      <c r="AR89" s="35"/>
      <c r="AS89" s="244" t="s">
        <v>58</v>
      </c>
      <c r="AT89" s="245"/>
      <c r="AU89" s="59"/>
      <c r="AV89" s="59"/>
      <c r="AW89" s="59"/>
      <c r="AX89" s="59"/>
      <c r="AY89" s="59"/>
      <c r="AZ89" s="59"/>
      <c r="BA89" s="59"/>
      <c r="BB89" s="59"/>
      <c r="BC89" s="59"/>
      <c r="BD89" s="60"/>
    </row>
    <row r="90" spans="1:91" s="1" customFormat="1" ht="15.2" customHeight="1">
      <c r="B90" s="31"/>
      <c r="C90" s="26" t="s">
        <v>30</v>
      </c>
      <c r="D90" s="32"/>
      <c r="E90" s="32"/>
      <c r="F90" s="32"/>
      <c r="G90" s="32"/>
      <c r="H90" s="32"/>
      <c r="I90" s="32"/>
      <c r="J90" s="32"/>
      <c r="K90" s="32"/>
      <c r="L90" s="51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6" t="s">
        <v>35</v>
      </c>
      <c r="AJ90" s="32"/>
      <c r="AK90" s="32"/>
      <c r="AL90" s="32"/>
      <c r="AM90" s="250" t="str">
        <f>IF(E20="","",E20)</f>
        <v>Monika Roztočilová</v>
      </c>
      <c r="AN90" s="251"/>
      <c r="AO90" s="251"/>
      <c r="AP90" s="251"/>
      <c r="AQ90" s="32"/>
      <c r="AR90" s="35"/>
      <c r="AS90" s="246"/>
      <c r="AT90" s="247"/>
      <c r="AU90" s="61"/>
      <c r="AV90" s="61"/>
      <c r="AW90" s="61"/>
      <c r="AX90" s="61"/>
      <c r="AY90" s="61"/>
      <c r="AZ90" s="61"/>
      <c r="BA90" s="61"/>
      <c r="BB90" s="61"/>
      <c r="BC90" s="61"/>
      <c r="BD90" s="62"/>
    </row>
    <row r="91" spans="1:91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48"/>
      <c r="AT91" s="249"/>
      <c r="AU91" s="63"/>
      <c r="AV91" s="63"/>
      <c r="AW91" s="63"/>
      <c r="AX91" s="63"/>
      <c r="AY91" s="63"/>
      <c r="AZ91" s="63"/>
      <c r="BA91" s="63"/>
      <c r="BB91" s="63"/>
      <c r="BC91" s="63"/>
      <c r="BD91" s="64"/>
    </row>
    <row r="92" spans="1:91" s="1" customFormat="1" ht="29.25" customHeight="1">
      <c r="B92" s="31"/>
      <c r="C92" s="271" t="s">
        <v>59</v>
      </c>
      <c r="D92" s="264"/>
      <c r="E92" s="264"/>
      <c r="F92" s="264"/>
      <c r="G92" s="264"/>
      <c r="H92" s="65"/>
      <c r="I92" s="263" t="s">
        <v>60</v>
      </c>
      <c r="J92" s="264"/>
      <c r="K92" s="264"/>
      <c r="L92" s="264"/>
      <c r="M92" s="264"/>
      <c r="N92" s="264"/>
      <c r="O92" s="264"/>
      <c r="P92" s="264"/>
      <c r="Q92" s="264"/>
      <c r="R92" s="264"/>
      <c r="S92" s="264"/>
      <c r="T92" s="264"/>
      <c r="U92" s="264"/>
      <c r="V92" s="264"/>
      <c r="W92" s="264"/>
      <c r="X92" s="264"/>
      <c r="Y92" s="264"/>
      <c r="Z92" s="264"/>
      <c r="AA92" s="264"/>
      <c r="AB92" s="264"/>
      <c r="AC92" s="264"/>
      <c r="AD92" s="264"/>
      <c r="AE92" s="264"/>
      <c r="AF92" s="264"/>
      <c r="AG92" s="266" t="s">
        <v>61</v>
      </c>
      <c r="AH92" s="264"/>
      <c r="AI92" s="264"/>
      <c r="AJ92" s="264"/>
      <c r="AK92" s="264"/>
      <c r="AL92" s="264"/>
      <c r="AM92" s="264"/>
      <c r="AN92" s="263" t="s">
        <v>62</v>
      </c>
      <c r="AO92" s="264"/>
      <c r="AP92" s="265"/>
      <c r="AQ92" s="66" t="s">
        <v>63</v>
      </c>
      <c r="AR92" s="35"/>
      <c r="AS92" s="67" t="s">
        <v>64</v>
      </c>
      <c r="AT92" s="68" t="s">
        <v>65</v>
      </c>
      <c r="AU92" s="68" t="s">
        <v>66</v>
      </c>
      <c r="AV92" s="68" t="s">
        <v>67</v>
      </c>
      <c r="AW92" s="68" t="s">
        <v>68</v>
      </c>
      <c r="AX92" s="68" t="s">
        <v>69</v>
      </c>
      <c r="AY92" s="68" t="s">
        <v>70</v>
      </c>
      <c r="AZ92" s="68" t="s">
        <v>71</v>
      </c>
      <c r="BA92" s="68" t="s">
        <v>72</v>
      </c>
      <c r="BB92" s="68" t="s">
        <v>73</v>
      </c>
      <c r="BC92" s="68" t="s">
        <v>74</v>
      </c>
      <c r="BD92" s="69" t="s">
        <v>75</v>
      </c>
    </row>
    <row r="93" spans="1:91" s="1" customFormat="1" ht="10.9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0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2"/>
    </row>
    <row r="94" spans="1:91" s="5" customFormat="1" ht="32.450000000000003" customHeight="1">
      <c r="B94" s="73"/>
      <c r="C94" s="74" t="s">
        <v>76</v>
      </c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269">
        <f>ROUND(SUM(AG95:AG100),2)</f>
        <v>0</v>
      </c>
      <c r="AH94" s="269"/>
      <c r="AI94" s="269"/>
      <c r="AJ94" s="269"/>
      <c r="AK94" s="269"/>
      <c r="AL94" s="269"/>
      <c r="AM94" s="269"/>
      <c r="AN94" s="270">
        <f t="shared" ref="AN94:AN100" si="0">SUM(AG94,AT94)</f>
        <v>0</v>
      </c>
      <c r="AO94" s="270"/>
      <c r="AP94" s="270"/>
      <c r="AQ94" s="77" t="s">
        <v>1</v>
      </c>
      <c r="AR94" s="78"/>
      <c r="AS94" s="79">
        <f>ROUND(SUM(AS95:AS100),2)</f>
        <v>0</v>
      </c>
      <c r="AT94" s="80">
        <f t="shared" ref="AT94:AT100" si="1">ROUND(SUM(AV94:AW94),2)</f>
        <v>0</v>
      </c>
      <c r="AU94" s="81">
        <f>ROUND(SUM(AU95:AU100),5)</f>
        <v>0</v>
      </c>
      <c r="AV94" s="80">
        <f>ROUND(AZ94*L29,2)</f>
        <v>0</v>
      </c>
      <c r="AW94" s="80">
        <f>ROUND(BA94*L30,2)</f>
        <v>0</v>
      </c>
      <c r="AX94" s="80">
        <f>ROUND(BB94*L29,2)</f>
        <v>0</v>
      </c>
      <c r="AY94" s="80">
        <f>ROUND(BC94*L30,2)</f>
        <v>0</v>
      </c>
      <c r="AZ94" s="80">
        <f>ROUND(SUM(AZ95:AZ100),2)</f>
        <v>0</v>
      </c>
      <c r="BA94" s="80">
        <f>ROUND(SUM(BA95:BA100),2)</f>
        <v>0</v>
      </c>
      <c r="BB94" s="80">
        <f>ROUND(SUM(BB95:BB100),2)</f>
        <v>0</v>
      </c>
      <c r="BC94" s="80">
        <f>ROUND(SUM(BC95:BC100),2)</f>
        <v>0</v>
      </c>
      <c r="BD94" s="82">
        <f>ROUND(SUM(BD95:BD100),2)</f>
        <v>0</v>
      </c>
      <c r="BS94" s="83" t="s">
        <v>77</v>
      </c>
      <c r="BT94" s="83" t="s">
        <v>78</v>
      </c>
      <c r="BU94" s="84" t="s">
        <v>79</v>
      </c>
      <c r="BV94" s="83" t="s">
        <v>80</v>
      </c>
      <c r="BW94" s="83" t="s">
        <v>5</v>
      </c>
      <c r="BX94" s="83" t="s">
        <v>81</v>
      </c>
      <c r="CL94" s="83" t="s">
        <v>1</v>
      </c>
    </row>
    <row r="95" spans="1:91" s="6" customFormat="1" ht="16.5" customHeight="1">
      <c r="A95" s="85" t="s">
        <v>82</v>
      </c>
      <c r="B95" s="86"/>
      <c r="C95" s="87"/>
      <c r="D95" s="272" t="s">
        <v>83</v>
      </c>
      <c r="E95" s="272"/>
      <c r="F95" s="272"/>
      <c r="G95" s="272"/>
      <c r="H95" s="272"/>
      <c r="I95" s="88"/>
      <c r="J95" s="272" t="s">
        <v>84</v>
      </c>
      <c r="K95" s="272"/>
      <c r="L95" s="272"/>
      <c r="M95" s="272"/>
      <c r="N95" s="272"/>
      <c r="O95" s="272"/>
      <c r="P95" s="272"/>
      <c r="Q95" s="272"/>
      <c r="R95" s="272"/>
      <c r="S95" s="272"/>
      <c r="T95" s="272"/>
      <c r="U95" s="272"/>
      <c r="V95" s="272"/>
      <c r="W95" s="272"/>
      <c r="X95" s="272"/>
      <c r="Y95" s="272"/>
      <c r="Z95" s="272"/>
      <c r="AA95" s="272"/>
      <c r="AB95" s="272"/>
      <c r="AC95" s="272"/>
      <c r="AD95" s="272"/>
      <c r="AE95" s="272"/>
      <c r="AF95" s="272"/>
      <c r="AG95" s="267">
        <f>'A.1 - Práce na ŽSv (Sborn...'!J30</f>
        <v>0</v>
      </c>
      <c r="AH95" s="268"/>
      <c r="AI95" s="268"/>
      <c r="AJ95" s="268"/>
      <c r="AK95" s="268"/>
      <c r="AL95" s="268"/>
      <c r="AM95" s="268"/>
      <c r="AN95" s="267">
        <f t="shared" si="0"/>
        <v>0</v>
      </c>
      <c r="AO95" s="268"/>
      <c r="AP95" s="268"/>
      <c r="AQ95" s="89" t="s">
        <v>85</v>
      </c>
      <c r="AR95" s="90"/>
      <c r="AS95" s="91">
        <v>0</v>
      </c>
      <c r="AT95" s="92">
        <f t="shared" si="1"/>
        <v>0</v>
      </c>
      <c r="AU95" s="93">
        <f>'A.1 - Práce na ŽSv (Sborn...'!P116</f>
        <v>0</v>
      </c>
      <c r="AV95" s="92">
        <f>'A.1 - Práce na ŽSv (Sborn...'!J33</f>
        <v>0</v>
      </c>
      <c r="AW95" s="92">
        <f>'A.1 - Práce na ŽSv (Sborn...'!J34</f>
        <v>0</v>
      </c>
      <c r="AX95" s="92">
        <f>'A.1 - Práce na ŽSv (Sborn...'!J35</f>
        <v>0</v>
      </c>
      <c r="AY95" s="92">
        <f>'A.1 - Práce na ŽSv (Sborn...'!J36</f>
        <v>0</v>
      </c>
      <c r="AZ95" s="92">
        <f>'A.1 - Práce na ŽSv (Sborn...'!F33</f>
        <v>0</v>
      </c>
      <c r="BA95" s="92">
        <f>'A.1 - Práce na ŽSv (Sborn...'!F34</f>
        <v>0</v>
      </c>
      <c r="BB95" s="92">
        <f>'A.1 - Práce na ŽSv (Sborn...'!F35</f>
        <v>0</v>
      </c>
      <c r="BC95" s="92">
        <f>'A.1 - Práce na ŽSv (Sborn...'!F36</f>
        <v>0</v>
      </c>
      <c r="BD95" s="94">
        <f>'A.1 - Práce na ŽSv (Sborn...'!F37</f>
        <v>0</v>
      </c>
      <c r="BT95" s="95" t="s">
        <v>86</v>
      </c>
      <c r="BV95" s="95" t="s">
        <v>80</v>
      </c>
      <c r="BW95" s="95" t="s">
        <v>87</v>
      </c>
      <c r="BX95" s="95" t="s">
        <v>5</v>
      </c>
      <c r="CL95" s="95" t="s">
        <v>1</v>
      </c>
      <c r="CM95" s="95" t="s">
        <v>88</v>
      </c>
    </row>
    <row r="96" spans="1:91" s="6" customFormat="1" ht="27" customHeight="1">
      <c r="A96" s="85" t="s">
        <v>82</v>
      </c>
      <c r="B96" s="86"/>
      <c r="C96" s="87"/>
      <c r="D96" s="272" t="s">
        <v>89</v>
      </c>
      <c r="E96" s="272"/>
      <c r="F96" s="272"/>
      <c r="G96" s="272"/>
      <c r="H96" s="272"/>
      <c r="I96" s="88"/>
      <c r="J96" s="272" t="s">
        <v>90</v>
      </c>
      <c r="K96" s="272"/>
      <c r="L96" s="272"/>
      <c r="M96" s="272"/>
      <c r="N96" s="272"/>
      <c r="O96" s="272"/>
      <c r="P96" s="272"/>
      <c r="Q96" s="272"/>
      <c r="R96" s="272"/>
      <c r="S96" s="272"/>
      <c r="T96" s="272"/>
      <c r="U96" s="272"/>
      <c r="V96" s="272"/>
      <c r="W96" s="272"/>
      <c r="X96" s="272"/>
      <c r="Y96" s="272"/>
      <c r="Z96" s="272"/>
      <c r="AA96" s="272"/>
      <c r="AB96" s="272"/>
      <c r="AC96" s="272"/>
      <c r="AD96" s="272"/>
      <c r="AE96" s="272"/>
      <c r="AF96" s="272"/>
      <c r="AG96" s="267">
        <f>'A.2 - Materiál zajištěný ...'!J30</f>
        <v>0</v>
      </c>
      <c r="AH96" s="268"/>
      <c r="AI96" s="268"/>
      <c r="AJ96" s="268"/>
      <c r="AK96" s="268"/>
      <c r="AL96" s="268"/>
      <c r="AM96" s="268"/>
      <c r="AN96" s="267">
        <f t="shared" si="0"/>
        <v>0</v>
      </c>
      <c r="AO96" s="268"/>
      <c r="AP96" s="268"/>
      <c r="AQ96" s="89" t="s">
        <v>85</v>
      </c>
      <c r="AR96" s="90"/>
      <c r="AS96" s="91">
        <v>0</v>
      </c>
      <c r="AT96" s="92">
        <f t="shared" si="1"/>
        <v>0</v>
      </c>
      <c r="AU96" s="93">
        <f>'A.2 - Materiál zajištěný ...'!P116</f>
        <v>0</v>
      </c>
      <c r="AV96" s="92">
        <f>'A.2 - Materiál zajištěný ...'!J33</f>
        <v>0</v>
      </c>
      <c r="AW96" s="92">
        <f>'A.2 - Materiál zajištěný ...'!J34</f>
        <v>0</v>
      </c>
      <c r="AX96" s="92">
        <f>'A.2 - Materiál zajištěný ...'!J35</f>
        <v>0</v>
      </c>
      <c r="AY96" s="92">
        <f>'A.2 - Materiál zajištěný ...'!J36</f>
        <v>0</v>
      </c>
      <c r="AZ96" s="92">
        <f>'A.2 - Materiál zajištěný ...'!F33</f>
        <v>0</v>
      </c>
      <c r="BA96" s="92">
        <f>'A.2 - Materiál zajištěný ...'!F34</f>
        <v>0</v>
      </c>
      <c r="BB96" s="92">
        <f>'A.2 - Materiál zajištěný ...'!F35</f>
        <v>0</v>
      </c>
      <c r="BC96" s="92">
        <f>'A.2 - Materiál zajištěný ...'!F36</f>
        <v>0</v>
      </c>
      <c r="BD96" s="94">
        <f>'A.2 - Materiál zajištěný ...'!F37</f>
        <v>0</v>
      </c>
      <c r="BT96" s="95" t="s">
        <v>86</v>
      </c>
      <c r="BV96" s="95" t="s">
        <v>80</v>
      </c>
      <c r="BW96" s="95" t="s">
        <v>91</v>
      </c>
      <c r="BX96" s="95" t="s">
        <v>5</v>
      </c>
      <c r="CL96" s="95" t="s">
        <v>1</v>
      </c>
      <c r="CM96" s="95" t="s">
        <v>88</v>
      </c>
    </row>
    <row r="97" spans="1:91" s="6" customFormat="1" ht="27" customHeight="1">
      <c r="A97" s="85" t="s">
        <v>82</v>
      </c>
      <c r="B97" s="86"/>
      <c r="C97" s="87"/>
      <c r="D97" s="272" t="s">
        <v>92</v>
      </c>
      <c r="E97" s="272"/>
      <c r="F97" s="272"/>
      <c r="G97" s="272"/>
      <c r="H97" s="272"/>
      <c r="I97" s="88"/>
      <c r="J97" s="272" t="s">
        <v>93</v>
      </c>
      <c r="K97" s="272"/>
      <c r="L97" s="272"/>
      <c r="M97" s="272"/>
      <c r="N97" s="272"/>
      <c r="O97" s="272"/>
      <c r="P97" s="272"/>
      <c r="Q97" s="272"/>
      <c r="R97" s="272"/>
      <c r="S97" s="272"/>
      <c r="T97" s="272"/>
      <c r="U97" s="272"/>
      <c r="V97" s="272"/>
      <c r="W97" s="272"/>
      <c r="X97" s="272"/>
      <c r="Y97" s="272"/>
      <c r="Z97" s="272"/>
      <c r="AA97" s="272"/>
      <c r="AB97" s="272"/>
      <c r="AC97" s="272"/>
      <c r="AD97" s="272"/>
      <c r="AE97" s="272"/>
      <c r="AF97" s="272"/>
      <c r="AG97" s="267">
        <f>'A.3 - Práce na přejezdech...'!J30</f>
        <v>0</v>
      </c>
      <c r="AH97" s="268"/>
      <c r="AI97" s="268"/>
      <c r="AJ97" s="268"/>
      <c r="AK97" s="268"/>
      <c r="AL97" s="268"/>
      <c r="AM97" s="268"/>
      <c r="AN97" s="267">
        <f t="shared" si="0"/>
        <v>0</v>
      </c>
      <c r="AO97" s="268"/>
      <c r="AP97" s="268"/>
      <c r="AQ97" s="89" t="s">
        <v>85</v>
      </c>
      <c r="AR97" s="90"/>
      <c r="AS97" s="91">
        <v>0</v>
      </c>
      <c r="AT97" s="92">
        <f t="shared" si="1"/>
        <v>0</v>
      </c>
      <c r="AU97" s="93">
        <f>'A.3 - Práce na přejezdech...'!P116</f>
        <v>0</v>
      </c>
      <c r="AV97" s="92">
        <f>'A.3 - Práce na přejezdech...'!J33</f>
        <v>0</v>
      </c>
      <c r="AW97" s="92">
        <f>'A.3 - Práce na přejezdech...'!J34</f>
        <v>0</v>
      </c>
      <c r="AX97" s="92">
        <f>'A.3 - Práce na přejezdech...'!J35</f>
        <v>0</v>
      </c>
      <c r="AY97" s="92">
        <f>'A.3 - Práce na přejezdech...'!J36</f>
        <v>0</v>
      </c>
      <c r="AZ97" s="92">
        <f>'A.3 - Práce na přejezdech...'!F33</f>
        <v>0</v>
      </c>
      <c r="BA97" s="92">
        <f>'A.3 - Práce na přejezdech...'!F34</f>
        <v>0</v>
      </c>
      <c r="BB97" s="92">
        <f>'A.3 - Práce na přejezdech...'!F35</f>
        <v>0</v>
      </c>
      <c r="BC97" s="92">
        <f>'A.3 - Práce na přejezdech...'!F36</f>
        <v>0</v>
      </c>
      <c r="BD97" s="94">
        <f>'A.3 - Práce na přejezdech...'!F37</f>
        <v>0</v>
      </c>
      <c r="BT97" s="95" t="s">
        <v>86</v>
      </c>
      <c r="BV97" s="95" t="s">
        <v>80</v>
      </c>
      <c r="BW97" s="95" t="s">
        <v>94</v>
      </c>
      <c r="BX97" s="95" t="s">
        <v>5</v>
      </c>
      <c r="CL97" s="95" t="s">
        <v>1</v>
      </c>
      <c r="CM97" s="95" t="s">
        <v>88</v>
      </c>
    </row>
    <row r="98" spans="1:91" s="6" customFormat="1" ht="16.5" customHeight="1">
      <c r="A98" s="85" t="s">
        <v>82</v>
      </c>
      <c r="B98" s="86"/>
      <c r="C98" s="87"/>
      <c r="D98" s="272" t="s">
        <v>95</v>
      </c>
      <c r="E98" s="272"/>
      <c r="F98" s="272"/>
      <c r="G98" s="272"/>
      <c r="H98" s="272"/>
      <c r="I98" s="88"/>
      <c r="J98" s="272" t="s">
        <v>96</v>
      </c>
      <c r="K98" s="272"/>
      <c r="L98" s="272"/>
      <c r="M98" s="272"/>
      <c r="N98" s="272"/>
      <c r="O98" s="272"/>
      <c r="P98" s="272"/>
      <c r="Q98" s="272"/>
      <c r="R98" s="272"/>
      <c r="S98" s="272"/>
      <c r="T98" s="272"/>
      <c r="U98" s="272"/>
      <c r="V98" s="272"/>
      <c r="W98" s="272"/>
      <c r="X98" s="272"/>
      <c r="Y98" s="272"/>
      <c r="Z98" s="272"/>
      <c r="AA98" s="272"/>
      <c r="AB98" s="272"/>
      <c r="AC98" s="272"/>
      <c r="AD98" s="272"/>
      <c r="AE98" s="272"/>
      <c r="AF98" s="272"/>
      <c r="AG98" s="267">
        <f>'A.4 - Práce SSZT (Sborník...'!J30</f>
        <v>0</v>
      </c>
      <c r="AH98" s="268"/>
      <c r="AI98" s="268"/>
      <c r="AJ98" s="268"/>
      <c r="AK98" s="268"/>
      <c r="AL98" s="268"/>
      <c r="AM98" s="268"/>
      <c r="AN98" s="267">
        <f t="shared" si="0"/>
        <v>0</v>
      </c>
      <c r="AO98" s="268"/>
      <c r="AP98" s="268"/>
      <c r="AQ98" s="89" t="s">
        <v>85</v>
      </c>
      <c r="AR98" s="90"/>
      <c r="AS98" s="91">
        <v>0</v>
      </c>
      <c r="AT98" s="92">
        <f t="shared" si="1"/>
        <v>0</v>
      </c>
      <c r="AU98" s="93">
        <f>'A.4 - Práce SSZT (Sborník...'!P116</f>
        <v>0</v>
      </c>
      <c r="AV98" s="92">
        <f>'A.4 - Práce SSZT (Sborník...'!J33</f>
        <v>0</v>
      </c>
      <c r="AW98" s="92">
        <f>'A.4 - Práce SSZT (Sborník...'!J34</f>
        <v>0</v>
      </c>
      <c r="AX98" s="92">
        <f>'A.4 - Práce SSZT (Sborník...'!J35</f>
        <v>0</v>
      </c>
      <c r="AY98" s="92">
        <f>'A.4 - Práce SSZT (Sborník...'!J36</f>
        <v>0</v>
      </c>
      <c r="AZ98" s="92">
        <f>'A.4 - Práce SSZT (Sborník...'!F33</f>
        <v>0</v>
      </c>
      <c r="BA98" s="92">
        <f>'A.4 - Práce SSZT (Sborník...'!F34</f>
        <v>0</v>
      </c>
      <c r="BB98" s="92">
        <f>'A.4 - Práce SSZT (Sborník...'!F35</f>
        <v>0</v>
      </c>
      <c r="BC98" s="92">
        <f>'A.4 - Práce SSZT (Sborník...'!F36</f>
        <v>0</v>
      </c>
      <c r="BD98" s="94">
        <f>'A.4 - Práce SSZT (Sborník...'!F37</f>
        <v>0</v>
      </c>
      <c r="BT98" s="95" t="s">
        <v>86</v>
      </c>
      <c r="BV98" s="95" t="s">
        <v>80</v>
      </c>
      <c r="BW98" s="95" t="s">
        <v>97</v>
      </c>
      <c r="BX98" s="95" t="s">
        <v>5</v>
      </c>
      <c r="CL98" s="95" t="s">
        <v>1</v>
      </c>
      <c r="CM98" s="95" t="s">
        <v>88</v>
      </c>
    </row>
    <row r="99" spans="1:91" s="6" customFormat="1" ht="16.5" customHeight="1">
      <c r="A99" s="85" t="s">
        <v>82</v>
      </c>
      <c r="B99" s="86"/>
      <c r="C99" s="87"/>
      <c r="D99" s="272" t="s">
        <v>98</v>
      </c>
      <c r="E99" s="272"/>
      <c r="F99" s="272"/>
      <c r="G99" s="272"/>
      <c r="H99" s="272"/>
      <c r="I99" s="88"/>
      <c r="J99" s="272" t="s">
        <v>99</v>
      </c>
      <c r="K99" s="272"/>
      <c r="L99" s="272"/>
      <c r="M99" s="272"/>
      <c r="N99" s="272"/>
      <c r="O99" s="272"/>
      <c r="P99" s="272"/>
      <c r="Q99" s="272"/>
      <c r="R99" s="272"/>
      <c r="S99" s="272"/>
      <c r="T99" s="272"/>
      <c r="U99" s="272"/>
      <c r="V99" s="272"/>
      <c r="W99" s="272"/>
      <c r="X99" s="272"/>
      <c r="Y99" s="272"/>
      <c r="Z99" s="272"/>
      <c r="AA99" s="272"/>
      <c r="AB99" s="272"/>
      <c r="AC99" s="272"/>
      <c r="AD99" s="272"/>
      <c r="AE99" s="272"/>
      <c r="AF99" s="272"/>
      <c r="AG99" s="267">
        <f>'A.5 - Přepravy (Sborník S...'!J30</f>
        <v>0</v>
      </c>
      <c r="AH99" s="268"/>
      <c r="AI99" s="268"/>
      <c r="AJ99" s="268"/>
      <c r="AK99" s="268"/>
      <c r="AL99" s="268"/>
      <c r="AM99" s="268"/>
      <c r="AN99" s="267">
        <f t="shared" si="0"/>
        <v>0</v>
      </c>
      <c r="AO99" s="268"/>
      <c r="AP99" s="268"/>
      <c r="AQ99" s="89" t="s">
        <v>85</v>
      </c>
      <c r="AR99" s="90"/>
      <c r="AS99" s="91">
        <v>0</v>
      </c>
      <c r="AT99" s="92">
        <f t="shared" si="1"/>
        <v>0</v>
      </c>
      <c r="AU99" s="93">
        <f>'A.5 - Přepravy (Sborník S...'!P116</f>
        <v>0</v>
      </c>
      <c r="AV99" s="92">
        <f>'A.5 - Přepravy (Sborník S...'!J33</f>
        <v>0</v>
      </c>
      <c r="AW99" s="92">
        <f>'A.5 - Přepravy (Sborník S...'!J34</f>
        <v>0</v>
      </c>
      <c r="AX99" s="92">
        <f>'A.5 - Přepravy (Sborník S...'!J35</f>
        <v>0</v>
      </c>
      <c r="AY99" s="92">
        <f>'A.5 - Přepravy (Sborník S...'!J36</f>
        <v>0</v>
      </c>
      <c r="AZ99" s="92">
        <f>'A.5 - Přepravy (Sborník S...'!F33</f>
        <v>0</v>
      </c>
      <c r="BA99" s="92">
        <f>'A.5 - Přepravy (Sborník S...'!F34</f>
        <v>0</v>
      </c>
      <c r="BB99" s="92">
        <f>'A.5 - Přepravy (Sborník S...'!F35</f>
        <v>0</v>
      </c>
      <c r="BC99" s="92">
        <f>'A.5 - Přepravy (Sborník S...'!F36</f>
        <v>0</v>
      </c>
      <c r="BD99" s="94">
        <f>'A.5 - Přepravy (Sborník S...'!F37</f>
        <v>0</v>
      </c>
      <c r="BT99" s="95" t="s">
        <v>86</v>
      </c>
      <c r="BV99" s="95" t="s">
        <v>80</v>
      </c>
      <c r="BW99" s="95" t="s">
        <v>100</v>
      </c>
      <c r="BX99" s="95" t="s">
        <v>5</v>
      </c>
      <c r="CL99" s="95" t="s">
        <v>1</v>
      </c>
      <c r="CM99" s="95" t="s">
        <v>88</v>
      </c>
    </row>
    <row r="100" spans="1:91" s="6" customFormat="1" ht="16.5" customHeight="1">
      <c r="A100" s="85" t="s">
        <v>82</v>
      </c>
      <c r="B100" s="86"/>
      <c r="C100" s="87"/>
      <c r="D100" s="272" t="s">
        <v>101</v>
      </c>
      <c r="E100" s="272"/>
      <c r="F100" s="272"/>
      <c r="G100" s="272"/>
      <c r="H100" s="272"/>
      <c r="I100" s="88"/>
      <c r="J100" s="272" t="s">
        <v>102</v>
      </c>
      <c r="K100" s="272"/>
      <c r="L100" s="272"/>
      <c r="M100" s="272"/>
      <c r="N100" s="272"/>
      <c r="O100" s="272"/>
      <c r="P100" s="272"/>
      <c r="Q100" s="272"/>
      <c r="R100" s="272"/>
      <c r="S100" s="272"/>
      <c r="T100" s="272"/>
      <c r="U100" s="272"/>
      <c r="V100" s="272"/>
      <c r="W100" s="272"/>
      <c r="X100" s="272"/>
      <c r="Y100" s="272"/>
      <c r="Z100" s="272"/>
      <c r="AA100" s="272"/>
      <c r="AB100" s="272"/>
      <c r="AC100" s="272"/>
      <c r="AD100" s="272"/>
      <c r="AE100" s="272"/>
      <c r="AF100" s="272"/>
      <c r="AG100" s="267">
        <f>'A.6 - VON'!J30</f>
        <v>0</v>
      </c>
      <c r="AH100" s="268"/>
      <c r="AI100" s="268"/>
      <c r="AJ100" s="268"/>
      <c r="AK100" s="268"/>
      <c r="AL100" s="268"/>
      <c r="AM100" s="268"/>
      <c r="AN100" s="267">
        <f t="shared" si="0"/>
        <v>0</v>
      </c>
      <c r="AO100" s="268"/>
      <c r="AP100" s="268"/>
      <c r="AQ100" s="89" t="s">
        <v>85</v>
      </c>
      <c r="AR100" s="90"/>
      <c r="AS100" s="96">
        <v>0</v>
      </c>
      <c r="AT100" s="97">
        <f t="shared" si="1"/>
        <v>0</v>
      </c>
      <c r="AU100" s="98">
        <f>'A.6 - VON'!P116</f>
        <v>0</v>
      </c>
      <c r="AV100" s="97">
        <f>'A.6 - VON'!J33</f>
        <v>0</v>
      </c>
      <c r="AW100" s="97">
        <f>'A.6 - VON'!J34</f>
        <v>0</v>
      </c>
      <c r="AX100" s="97">
        <f>'A.6 - VON'!J35</f>
        <v>0</v>
      </c>
      <c r="AY100" s="97">
        <f>'A.6 - VON'!J36</f>
        <v>0</v>
      </c>
      <c r="AZ100" s="97">
        <f>'A.6 - VON'!F33</f>
        <v>0</v>
      </c>
      <c r="BA100" s="97">
        <f>'A.6 - VON'!F34</f>
        <v>0</v>
      </c>
      <c r="BB100" s="97">
        <f>'A.6 - VON'!F35</f>
        <v>0</v>
      </c>
      <c r="BC100" s="97">
        <f>'A.6 - VON'!F36</f>
        <v>0</v>
      </c>
      <c r="BD100" s="99">
        <f>'A.6 - VON'!F37</f>
        <v>0</v>
      </c>
      <c r="BT100" s="95" t="s">
        <v>86</v>
      </c>
      <c r="BV100" s="95" t="s">
        <v>80</v>
      </c>
      <c r="BW100" s="95" t="s">
        <v>103</v>
      </c>
      <c r="BX100" s="95" t="s">
        <v>5</v>
      </c>
      <c r="CL100" s="95" t="s">
        <v>1</v>
      </c>
      <c r="CM100" s="95" t="s">
        <v>88</v>
      </c>
    </row>
    <row r="101" spans="1:91" s="1" customFormat="1" ht="30" customHeight="1"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5"/>
    </row>
    <row r="102" spans="1:91" s="1" customFormat="1" ht="6.95" customHeight="1"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35"/>
    </row>
  </sheetData>
  <sheetProtection algorithmName="SHA-512" hashValue="tYLixehx9BeaxaPZcZbeJQJhuqmFZx4C2Dc/L3Odl3mpMn4IXsQ+8oajaB/zYgTJ3EpV08CXqYh2hjRVc/DKIA==" saltValue="vZF3tY/oejZCT9AOZ9G3hXX0R9/+cSZlZNnHbm5qnxqxT/k8s9H2CfvEhdDEnL13S8LXqPe3/47sSQjkQpLKVg==" spinCount="100000" sheet="1" objects="1" scenarios="1" formatColumns="0" formatRows="0"/>
  <mergeCells count="62">
    <mergeCell ref="D99:H99"/>
    <mergeCell ref="J99:AF99"/>
    <mergeCell ref="D100:H100"/>
    <mergeCell ref="J100:AF100"/>
    <mergeCell ref="D96:H96"/>
    <mergeCell ref="J96:AF96"/>
    <mergeCell ref="D97:H97"/>
    <mergeCell ref="J97:AF97"/>
    <mergeCell ref="D98:H98"/>
    <mergeCell ref="J98:AF98"/>
    <mergeCell ref="AG94:AM94"/>
    <mergeCell ref="AN94:AP94"/>
    <mergeCell ref="C92:G92"/>
    <mergeCell ref="I92:AF92"/>
    <mergeCell ref="D95:H95"/>
    <mergeCell ref="J95:AF95"/>
    <mergeCell ref="AN98:AP98"/>
    <mergeCell ref="AG98:AM98"/>
    <mergeCell ref="AN99:AP99"/>
    <mergeCell ref="AG99:AM99"/>
    <mergeCell ref="AN100:AP100"/>
    <mergeCell ref="AG100:AM100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A.1 - Práce na ŽSv (Sborn...'!C2" display="/"/>
    <hyperlink ref="A96" location="'A.2 - Materiál zajištěný ...'!C2" display="/"/>
    <hyperlink ref="A97" location="'A.3 - Práce na přejezdech...'!C2" display="/"/>
    <hyperlink ref="A98" location="'A.4 - Práce SSZT (Sborník...'!C2" display="/"/>
    <hyperlink ref="A99" location="'A.5 - Přepravy (Sborník S...'!C2" display="/"/>
    <hyperlink ref="A100" location="'A.6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4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0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4" t="s">
        <v>87</v>
      </c>
    </row>
    <row r="3" spans="2:46" ht="6.95" hidden="1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7"/>
      <c r="AT3" s="14" t="s">
        <v>88</v>
      </c>
    </row>
    <row r="4" spans="2:46" ht="24.95" hidden="1" customHeight="1">
      <c r="B4" s="17"/>
      <c r="D4" s="104" t="s">
        <v>104</v>
      </c>
      <c r="L4" s="17"/>
      <c r="M4" s="105" t="s">
        <v>10</v>
      </c>
      <c r="AT4" s="14" t="s">
        <v>4</v>
      </c>
    </row>
    <row r="5" spans="2:46" ht="6.95" hidden="1" customHeight="1">
      <c r="B5" s="17"/>
      <c r="L5" s="17"/>
    </row>
    <row r="6" spans="2:46" ht="12" hidden="1" customHeight="1">
      <c r="B6" s="17"/>
      <c r="D6" s="106" t="s">
        <v>16</v>
      </c>
      <c r="L6" s="17"/>
    </row>
    <row r="7" spans="2:46" ht="16.5" hidden="1" customHeight="1">
      <c r="B7" s="17"/>
      <c r="E7" s="273" t="str">
        <f>'Rekapitulace stavby'!K6</f>
        <v>Odstranění defektoskopických vad Karlovy Vary - Chodov</v>
      </c>
      <c r="F7" s="274"/>
      <c r="G7" s="274"/>
      <c r="H7" s="274"/>
      <c r="L7" s="17"/>
    </row>
    <row r="8" spans="2:46" s="1" customFormat="1" ht="12" hidden="1" customHeight="1">
      <c r="B8" s="35"/>
      <c r="D8" s="106" t="s">
        <v>105</v>
      </c>
      <c r="I8" s="107"/>
      <c r="L8" s="35"/>
    </row>
    <row r="9" spans="2:46" s="1" customFormat="1" ht="36.950000000000003" hidden="1" customHeight="1">
      <c r="B9" s="35"/>
      <c r="E9" s="275" t="s">
        <v>106</v>
      </c>
      <c r="F9" s="276"/>
      <c r="G9" s="276"/>
      <c r="H9" s="276"/>
      <c r="I9" s="107"/>
      <c r="L9" s="35"/>
    </row>
    <row r="10" spans="2:46" s="1" customFormat="1" ht="11.25" hidden="1">
      <c r="B10" s="35"/>
      <c r="I10" s="107"/>
      <c r="L10" s="35"/>
    </row>
    <row r="11" spans="2:46" s="1" customFormat="1" ht="12" hidden="1" customHeight="1">
      <c r="B11" s="35"/>
      <c r="D11" s="106" t="s">
        <v>18</v>
      </c>
      <c r="F11" s="108" t="s">
        <v>1</v>
      </c>
      <c r="I11" s="109" t="s">
        <v>19</v>
      </c>
      <c r="J11" s="108" t="s">
        <v>1</v>
      </c>
      <c r="L11" s="35"/>
    </row>
    <row r="12" spans="2:46" s="1" customFormat="1" ht="12" hidden="1" customHeight="1">
      <c r="B12" s="35"/>
      <c r="D12" s="106" t="s">
        <v>20</v>
      </c>
      <c r="F12" s="108" t="s">
        <v>33</v>
      </c>
      <c r="I12" s="109" t="s">
        <v>22</v>
      </c>
      <c r="J12" s="110" t="str">
        <f>'Rekapitulace stavby'!AN8</f>
        <v>14. 6. 2019</v>
      </c>
      <c r="L12" s="35"/>
    </row>
    <row r="13" spans="2:46" s="1" customFormat="1" ht="10.9" hidden="1" customHeight="1">
      <c r="B13" s="35"/>
      <c r="I13" s="107"/>
      <c r="L13" s="35"/>
    </row>
    <row r="14" spans="2:46" s="1" customFormat="1" ht="12" hidden="1" customHeight="1">
      <c r="B14" s="35"/>
      <c r="D14" s="106" t="s">
        <v>24</v>
      </c>
      <c r="I14" s="109" t="s">
        <v>25</v>
      </c>
      <c r="J14" s="108" t="str">
        <f>IF('Rekapitulace stavby'!AN10="","",'Rekapitulace stavby'!AN10)</f>
        <v>70994234</v>
      </c>
      <c r="L14" s="35"/>
    </row>
    <row r="15" spans="2:46" s="1" customFormat="1" ht="18" hidden="1" customHeight="1">
      <c r="B15" s="35"/>
      <c r="E15" s="108" t="str">
        <f>IF('Rekapitulace stavby'!E11="","",'Rekapitulace stavby'!E11)</f>
        <v>SŽDC, s.o.; OŘ UNL - ST Karlovy Vary</v>
      </c>
      <c r="I15" s="109" t="s">
        <v>28</v>
      </c>
      <c r="J15" s="108" t="str">
        <f>IF('Rekapitulace stavby'!AN11="","",'Rekapitulace stavby'!AN11)</f>
        <v>CZ70994234</v>
      </c>
      <c r="L15" s="35"/>
    </row>
    <row r="16" spans="2:46" s="1" customFormat="1" ht="6.95" hidden="1" customHeight="1">
      <c r="B16" s="35"/>
      <c r="I16" s="107"/>
      <c r="L16" s="35"/>
    </row>
    <row r="17" spans="2:12" s="1" customFormat="1" ht="12" hidden="1" customHeight="1">
      <c r="B17" s="35"/>
      <c r="D17" s="106" t="s">
        <v>30</v>
      </c>
      <c r="I17" s="109" t="s">
        <v>25</v>
      </c>
      <c r="J17" s="27" t="str">
        <f>'Rekapitulace stavby'!AN13</f>
        <v>Vyplň údaj</v>
      </c>
      <c r="L17" s="35"/>
    </row>
    <row r="18" spans="2:12" s="1" customFormat="1" ht="18" hidden="1" customHeight="1">
      <c r="B18" s="35"/>
      <c r="E18" s="277" t="str">
        <f>'Rekapitulace stavby'!E14</f>
        <v>Vyplň údaj</v>
      </c>
      <c r="F18" s="278"/>
      <c r="G18" s="278"/>
      <c r="H18" s="278"/>
      <c r="I18" s="109" t="s">
        <v>28</v>
      </c>
      <c r="J18" s="27" t="str">
        <f>'Rekapitulace stavby'!AN14</f>
        <v>Vyplň údaj</v>
      </c>
      <c r="L18" s="35"/>
    </row>
    <row r="19" spans="2:12" s="1" customFormat="1" ht="6.95" hidden="1" customHeight="1">
      <c r="B19" s="35"/>
      <c r="I19" s="107"/>
      <c r="L19" s="35"/>
    </row>
    <row r="20" spans="2:12" s="1" customFormat="1" ht="12" hidden="1" customHeight="1">
      <c r="B20" s="35"/>
      <c r="D20" s="106" t="s">
        <v>32</v>
      </c>
      <c r="I20" s="109" t="s">
        <v>25</v>
      </c>
      <c r="J20" s="108" t="str">
        <f>IF('Rekapitulace stavby'!AN16="","",'Rekapitulace stavby'!AN16)</f>
        <v/>
      </c>
      <c r="L20" s="35"/>
    </row>
    <row r="21" spans="2:12" s="1" customFormat="1" ht="18" hidden="1" customHeight="1">
      <c r="B21" s="35"/>
      <c r="E21" s="108" t="str">
        <f>IF('Rekapitulace stavby'!E17="","",'Rekapitulace stavby'!E17)</f>
        <v xml:space="preserve"> </v>
      </c>
      <c r="I21" s="109" t="s">
        <v>28</v>
      </c>
      <c r="J21" s="108" t="str">
        <f>IF('Rekapitulace stavby'!AN17="","",'Rekapitulace stavby'!AN17)</f>
        <v/>
      </c>
      <c r="L21" s="35"/>
    </row>
    <row r="22" spans="2:12" s="1" customFormat="1" ht="6.95" hidden="1" customHeight="1">
      <c r="B22" s="35"/>
      <c r="I22" s="107"/>
      <c r="L22" s="35"/>
    </row>
    <row r="23" spans="2:12" s="1" customFormat="1" ht="12" hidden="1" customHeight="1">
      <c r="B23" s="35"/>
      <c r="D23" s="106" t="s">
        <v>35</v>
      </c>
      <c r="I23" s="109" t="s">
        <v>25</v>
      </c>
      <c r="J23" s="108" t="str">
        <f>IF('Rekapitulace stavby'!AN19="","",'Rekapitulace stavby'!AN19)</f>
        <v/>
      </c>
      <c r="L23" s="35"/>
    </row>
    <row r="24" spans="2:12" s="1" customFormat="1" ht="18" hidden="1" customHeight="1">
      <c r="B24" s="35"/>
      <c r="E24" s="108" t="str">
        <f>IF('Rekapitulace stavby'!E20="","",'Rekapitulace stavby'!E20)</f>
        <v>Monika Roztočilová</v>
      </c>
      <c r="I24" s="109" t="s">
        <v>28</v>
      </c>
      <c r="J24" s="108" t="str">
        <f>IF('Rekapitulace stavby'!AN20="","",'Rekapitulace stavby'!AN20)</f>
        <v/>
      </c>
      <c r="L24" s="35"/>
    </row>
    <row r="25" spans="2:12" s="1" customFormat="1" ht="6.95" hidden="1" customHeight="1">
      <c r="B25" s="35"/>
      <c r="I25" s="107"/>
      <c r="L25" s="35"/>
    </row>
    <row r="26" spans="2:12" s="1" customFormat="1" ht="12" hidden="1" customHeight="1">
      <c r="B26" s="35"/>
      <c r="D26" s="106" t="s">
        <v>37</v>
      </c>
      <c r="I26" s="107"/>
      <c r="L26" s="35"/>
    </row>
    <row r="27" spans="2:12" s="7" customFormat="1" ht="16.5" hidden="1" customHeight="1">
      <c r="B27" s="111"/>
      <c r="E27" s="279" t="s">
        <v>1</v>
      </c>
      <c r="F27" s="279"/>
      <c r="G27" s="279"/>
      <c r="H27" s="279"/>
      <c r="I27" s="112"/>
      <c r="L27" s="111"/>
    </row>
    <row r="28" spans="2:12" s="1" customFormat="1" ht="6.95" hidden="1" customHeight="1">
      <c r="B28" s="35"/>
      <c r="I28" s="107"/>
      <c r="L28" s="35"/>
    </row>
    <row r="29" spans="2:12" s="1" customFormat="1" ht="6.95" hidden="1" customHeight="1">
      <c r="B29" s="35"/>
      <c r="D29" s="59"/>
      <c r="E29" s="59"/>
      <c r="F29" s="59"/>
      <c r="G29" s="59"/>
      <c r="H29" s="59"/>
      <c r="I29" s="113"/>
      <c r="J29" s="59"/>
      <c r="K29" s="59"/>
      <c r="L29" s="35"/>
    </row>
    <row r="30" spans="2:12" s="1" customFormat="1" ht="25.35" hidden="1" customHeight="1">
      <c r="B30" s="35"/>
      <c r="D30" s="114" t="s">
        <v>38</v>
      </c>
      <c r="I30" s="107"/>
      <c r="J30" s="115">
        <f>ROUND(J116, 2)</f>
        <v>0</v>
      </c>
      <c r="L30" s="35"/>
    </row>
    <row r="31" spans="2:12" s="1" customFormat="1" ht="6.95" hidden="1" customHeight="1">
      <c r="B31" s="35"/>
      <c r="D31" s="59"/>
      <c r="E31" s="59"/>
      <c r="F31" s="59"/>
      <c r="G31" s="59"/>
      <c r="H31" s="59"/>
      <c r="I31" s="113"/>
      <c r="J31" s="59"/>
      <c r="K31" s="59"/>
      <c r="L31" s="35"/>
    </row>
    <row r="32" spans="2:12" s="1" customFormat="1" ht="14.45" hidden="1" customHeight="1">
      <c r="B32" s="35"/>
      <c r="F32" s="116" t="s">
        <v>40</v>
      </c>
      <c r="I32" s="117" t="s">
        <v>39</v>
      </c>
      <c r="J32" s="116" t="s">
        <v>41</v>
      </c>
      <c r="L32" s="35"/>
    </row>
    <row r="33" spans="2:12" s="1" customFormat="1" ht="14.45" hidden="1" customHeight="1">
      <c r="B33" s="35"/>
      <c r="D33" s="118" t="s">
        <v>42</v>
      </c>
      <c r="E33" s="106" t="s">
        <v>43</v>
      </c>
      <c r="F33" s="119">
        <f>ROUND((SUM(BE116:BE193)),  2)</f>
        <v>0</v>
      </c>
      <c r="I33" s="120">
        <v>0.21</v>
      </c>
      <c r="J33" s="119">
        <f>ROUND(((SUM(BE116:BE193))*I33),  2)</f>
        <v>0</v>
      </c>
      <c r="L33" s="35"/>
    </row>
    <row r="34" spans="2:12" s="1" customFormat="1" ht="14.45" hidden="1" customHeight="1">
      <c r="B34" s="35"/>
      <c r="E34" s="106" t="s">
        <v>44</v>
      </c>
      <c r="F34" s="119">
        <f>ROUND((SUM(BF116:BF193)),  2)</f>
        <v>0</v>
      </c>
      <c r="I34" s="120">
        <v>0.15</v>
      </c>
      <c r="J34" s="119">
        <f>ROUND(((SUM(BF116:BF193))*I34),  2)</f>
        <v>0</v>
      </c>
      <c r="L34" s="35"/>
    </row>
    <row r="35" spans="2:12" s="1" customFormat="1" ht="14.45" hidden="1" customHeight="1">
      <c r="B35" s="35"/>
      <c r="E35" s="106" t="s">
        <v>45</v>
      </c>
      <c r="F35" s="119">
        <f>ROUND((SUM(BG116:BG193)),  2)</f>
        <v>0</v>
      </c>
      <c r="I35" s="120">
        <v>0.21</v>
      </c>
      <c r="J35" s="119">
        <f>0</f>
        <v>0</v>
      </c>
      <c r="L35" s="35"/>
    </row>
    <row r="36" spans="2:12" s="1" customFormat="1" ht="14.45" hidden="1" customHeight="1">
      <c r="B36" s="35"/>
      <c r="E36" s="106" t="s">
        <v>46</v>
      </c>
      <c r="F36" s="119">
        <f>ROUND((SUM(BH116:BH193)),  2)</f>
        <v>0</v>
      </c>
      <c r="I36" s="120">
        <v>0.15</v>
      </c>
      <c r="J36" s="119">
        <f>0</f>
        <v>0</v>
      </c>
      <c r="L36" s="35"/>
    </row>
    <row r="37" spans="2:12" s="1" customFormat="1" ht="14.45" hidden="1" customHeight="1">
      <c r="B37" s="35"/>
      <c r="E37" s="106" t="s">
        <v>47</v>
      </c>
      <c r="F37" s="119">
        <f>ROUND((SUM(BI116:BI193)),  2)</f>
        <v>0</v>
      </c>
      <c r="I37" s="120">
        <v>0</v>
      </c>
      <c r="J37" s="119">
        <f>0</f>
        <v>0</v>
      </c>
      <c r="L37" s="35"/>
    </row>
    <row r="38" spans="2:12" s="1" customFormat="1" ht="6.95" hidden="1" customHeight="1">
      <c r="B38" s="35"/>
      <c r="I38" s="107"/>
      <c r="L38" s="35"/>
    </row>
    <row r="39" spans="2:12" s="1" customFormat="1" ht="25.35" hidden="1" customHeight="1">
      <c r="B39" s="35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6"/>
      <c r="J39" s="127">
        <f>SUM(J30:J37)</f>
        <v>0</v>
      </c>
      <c r="K39" s="128"/>
      <c r="L39" s="35"/>
    </row>
    <row r="40" spans="2:12" s="1" customFormat="1" ht="14.45" hidden="1" customHeight="1">
      <c r="B40" s="35"/>
      <c r="I40" s="107"/>
      <c r="L40" s="35"/>
    </row>
    <row r="41" spans="2:12" ht="14.45" hidden="1" customHeight="1">
      <c r="B41" s="17"/>
      <c r="L41" s="17"/>
    </row>
    <row r="42" spans="2:12" ht="14.45" hidden="1" customHeight="1">
      <c r="B42" s="17"/>
      <c r="L42" s="17"/>
    </row>
    <row r="43" spans="2:12" ht="14.45" hidden="1" customHeight="1">
      <c r="B43" s="17"/>
      <c r="L43" s="17"/>
    </row>
    <row r="44" spans="2:12" ht="14.45" hidden="1" customHeight="1">
      <c r="B44" s="17"/>
      <c r="L44" s="17"/>
    </row>
    <row r="45" spans="2:12" ht="14.45" hidden="1" customHeight="1">
      <c r="B45" s="17"/>
      <c r="L45" s="17"/>
    </row>
    <row r="46" spans="2:12" ht="14.45" hidden="1" customHeight="1">
      <c r="B46" s="17"/>
      <c r="L46" s="17"/>
    </row>
    <row r="47" spans="2:12" ht="14.45" hidden="1" customHeight="1">
      <c r="B47" s="17"/>
      <c r="L47" s="17"/>
    </row>
    <row r="48" spans="2:12" ht="14.45" hidden="1" customHeight="1">
      <c r="B48" s="17"/>
      <c r="L48" s="17"/>
    </row>
    <row r="49" spans="2:12" ht="14.45" hidden="1" customHeight="1">
      <c r="B49" s="17"/>
      <c r="L49" s="17"/>
    </row>
    <row r="50" spans="2:12" s="1" customFormat="1" ht="14.45" hidden="1" customHeight="1">
      <c r="B50" s="35"/>
      <c r="D50" s="129" t="s">
        <v>51</v>
      </c>
      <c r="E50" s="130"/>
      <c r="F50" s="130"/>
      <c r="G50" s="129" t="s">
        <v>52</v>
      </c>
      <c r="H50" s="130"/>
      <c r="I50" s="131"/>
      <c r="J50" s="130"/>
      <c r="K50" s="130"/>
      <c r="L50" s="35"/>
    </row>
    <row r="51" spans="2:12" ht="11.25" hidden="1">
      <c r="B51" s="17"/>
      <c r="L51" s="17"/>
    </row>
    <row r="52" spans="2:12" ht="11.25" hidden="1">
      <c r="B52" s="17"/>
      <c r="L52" s="17"/>
    </row>
    <row r="53" spans="2:12" ht="11.25" hidden="1">
      <c r="B53" s="17"/>
      <c r="L53" s="17"/>
    </row>
    <row r="54" spans="2:12" ht="11.25" hidden="1">
      <c r="B54" s="17"/>
      <c r="L54" s="17"/>
    </row>
    <row r="55" spans="2:12" ht="11.25" hidden="1">
      <c r="B55" s="17"/>
      <c r="L55" s="17"/>
    </row>
    <row r="56" spans="2:12" ht="11.25" hidden="1">
      <c r="B56" s="17"/>
      <c r="L56" s="17"/>
    </row>
    <row r="57" spans="2:12" ht="11.25" hidden="1">
      <c r="B57" s="17"/>
      <c r="L57" s="17"/>
    </row>
    <row r="58" spans="2:12" ht="11.25" hidden="1">
      <c r="B58" s="17"/>
      <c r="L58" s="17"/>
    </row>
    <row r="59" spans="2:12" ht="11.25" hidden="1">
      <c r="B59" s="17"/>
      <c r="L59" s="17"/>
    </row>
    <row r="60" spans="2:12" ht="11.25" hidden="1">
      <c r="B60" s="17"/>
      <c r="L60" s="17"/>
    </row>
    <row r="61" spans="2:12" s="1" customFormat="1" ht="12.75" hidden="1">
      <c r="B61" s="35"/>
      <c r="D61" s="132" t="s">
        <v>53</v>
      </c>
      <c r="E61" s="133"/>
      <c r="F61" s="134" t="s">
        <v>54</v>
      </c>
      <c r="G61" s="132" t="s">
        <v>53</v>
      </c>
      <c r="H61" s="133"/>
      <c r="I61" s="135"/>
      <c r="J61" s="136" t="s">
        <v>54</v>
      </c>
      <c r="K61" s="133"/>
      <c r="L61" s="35"/>
    </row>
    <row r="62" spans="2:12" ht="11.25" hidden="1">
      <c r="B62" s="17"/>
      <c r="L62" s="17"/>
    </row>
    <row r="63" spans="2:12" ht="11.25" hidden="1">
      <c r="B63" s="17"/>
      <c r="L63" s="17"/>
    </row>
    <row r="64" spans="2:12" ht="11.25" hidden="1">
      <c r="B64" s="17"/>
      <c r="L64" s="17"/>
    </row>
    <row r="65" spans="2:12" s="1" customFormat="1" ht="12.75" hidden="1">
      <c r="B65" s="35"/>
      <c r="D65" s="129" t="s">
        <v>55</v>
      </c>
      <c r="E65" s="130"/>
      <c r="F65" s="130"/>
      <c r="G65" s="129" t="s">
        <v>56</v>
      </c>
      <c r="H65" s="130"/>
      <c r="I65" s="131"/>
      <c r="J65" s="130"/>
      <c r="K65" s="130"/>
      <c r="L65" s="35"/>
    </row>
    <row r="66" spans="2:12" ht="11.25" hidden="1">
      <c r="B66" s="17"/>
      <c r="L66" s="17"/>
    </row>
    <row r="67" spans="2:12" ht="11.25" hidden="1">
      <c r="B67" s="17"/>
      <c r="L67" s="17"/>
    </row>
    <row r="68" spans="2:12" ht="11.25" hidden="1">
      <c r="B68" s="17"/>
      <c r="L68" s="17"/>
    </row>
    <row r="69" spans="2:12" ht="11.25" hidden="1">
      <c r="B69" s="17"/>
      <c r="L69" s="17"/>
    </row>
    <row r="70" spans="2:12" ht="11.25" hidden="1">
      <c r="B70" s="17"/>
      <c r="L70" s="17"/>
    </row>
    <row r="71" spans="2:12" ht="11.25" hidden="1">
      <c r="B71" s="17"/>
      <c r="L71" s="17"/>
    </row>
    <row r="72" spans="2:12" ht="11.25" hidden="1">
      <c r="B72" s="17"/>
      <c r="L72" s="17"/>
    </row>
    <row r="73" spans="2:12" ht="11.25" hidden="1">
      <c r="B73" s="17"/>
      <c r="L73" s="17"/>
    </row>
    <row r="74" spans="2:12" ht="11.25" hidden="1">
      <c r="B74" s="17"/>
      <c r="L74" s="17"/>
    </row>
    <row r="75" spans="2:12" ht="11.25" hidden="1">
      <c r="B75" s="17"/>
      <c r="L75" s="17"/>
    </row>
    <row r="76" spans="2:12" s="1" customFormat="1" ht="12.75" hidden="1">
      <c r="B76" s="35"/>
      <c r="D76" s="132" t="s">
        <v>53</v>
      </c>
      <c r="E76" s="133"/>
      <c r="F76" s="134" t="s">
        <v>54</v>
      </c>
      <c r="G76" s="132" t="s">
        <v>53</v>
      </c>
      <c r="H76" s="133"/>
      <c r="I76" s="135"/>
      <c r="J76" s="136" t="s">
        <v>54</v>
      </c>
      <c r="K76" s="133"/>
      <c r="L76" s="35"/>
    </row>
    <row r="77" spans="2:12" s="1" customFormat="1" ht="14.45" hidden="1" customHeight="1">
      <c r="B77" s="137"/>
      <c r="C77" s="138"/>
      <c r="D77" s="138"/>
      <c r="E77" s="138"/>
      <c r="F77" s="138"/>
      <c r="G77" s="138"/>
      <c r="H77" s="138"/>
      <c r="I77" s="139"/>
      <c r="J77" s="138"/>
      <c r="K77" s="138"/>
      <c r="L77" s="35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140"/>
      <c r="C81" s="141"/>
      <c r="D81" s="141"/>
      <c r="E81" s="141"/>
      <c r="F81" s="141"/>
      <c r="G81" s="141"/>
      <c r="H81" s="141"/>
      <c r="I81" s="142"/>
      <c r="J81" s="141"/>
      <c r="K81" s="141"/>
      <c r="L81" s="35"/>
    </row>
    <row r="82" spans="2:47" s="1" customFormat="1" ht="24.95" hidden="1" customHeight="1">
      <c r="B82" s="31"/>
      <c r="C82" s="20" t="s">
        <v>107</v>
      </c>
      <c r="D82" s="32"/>
      <c r="E82" s="32"/>
      <c r="F82" s="32"/>
      <c r="G82" s="32"/>
      <c r="H82" s="32"/>
      <c r="I82" s="107"/>
      <c r="J82" s="32"/>
      <c r="K82" s="32"/>
      <c r="L82" s="35"/>
    </row>
    <row r="83" spans="2:47" s="1" customFormat="1" ht="6.95" hidden="1" customHeight="1">
      <c r="B83" s="31"/>
      <c r="C83" s="32"/>
      <c r="D83" s="32"/>
      <c r="E83" s="32"/>
      <c r="F83" s="32"/>
      <c r="G83" s="32"/>
      <c r="H83" s="32"/>
      <c r="I83" s="107"/>
      <c r="J83" s="32"/>
      <c r="K83" s="32"/>
      <c r="L83" s="35"/>
    </row>
    <row r="84" spans="2:47" s="1" customFormat="1" ht="12" hidden="1" customHeight="1">
      <c r="B84" s="31"/>
      <c r="C84" s="26" t="s">
        <v>16</v>
      </c>
      <c r="D84" s="32"/>
      <c r="E84" s="32"/>
      <c r="F84" s="32"/>
      <c r="G84" s="32"/>
      <c r="H84" s="32"/>
      <c r="I84" s="107"/>
      <c r="J84" s="32"/>
      <c r="K84" s="32"/>
      <c r="L84" s="35"/>
    </row>
    <row r="85" spans="2:47" s="1" customFormat="1" ht="16.5" hidden="1" customHeight="1">
      <c r="B85" s="31"/>
      <c r="C85" s="32"/>
      <c r="D85" s="32"/>
      <c r="E85" s="280" t="str">
        <f>E7</f>
        <v>Odstranění defektoskopických vad Karlovy Vary - Chodov</v>
      </c>
      <c r="F85" s="281"/>
      <c r="G85" s="281"/>
      <c r="H85" s="281"/>
      <c r="I85" s="107"/>
      <c r="J85" s="32"/>
      <c r="K85" s="32"/>
      <c r="L85" s="35"/>
    </row>
    <row r="86" spans="2:47" s="1" customFormat="1" ht="12" hidden="1" customHeight="1">
      <c r="B86" s="31"/>
      <c r="C86" s="26" t="s">
        <v>105</v>
      </c>
      <c r="D86" s="32"/>
      <c r="E86" s="32"/>
      <c r="F86" s="32"/>
      <c r="G86" s="32"/>
      <c r="H86" s="32"/>
      <c r="I86" s="107"/>
      <c r="J86" s="32"/>
      <c r="K86" s="32"/>
      <c r="L86" s="35"/>
    </row>
    <row r="87" spans="2:47" s="1" customFormat="1" ht="16.5" hidden="1" customHeight="1">
      <c r="B87" s="31"/>
      <c r="C87" s="32"/>
      <c r="D87" s="32"/>
      <c r="E87" s="252" t="str">
        <f>E9</f>
        <v>A.1 - Práce na ŽSv (Sborník SŽDC 2019)</v>
      </c>
      <c r="F87" s="282"/>
      <c r="G87" s="282"/>
      <c r="H87" s="282"/>
      <c r="I87" s="107"/>
      <c r="J87" s="32"/>
      <c r="K87" s="32"/>
      <c r="L87" s="35"/>
    </row>
    <row r="88" spans="2:47" s="1" customFormat="1" ht="6.95" hidden="1" customHeight="1">
      <c r="B88" s="31"/>
      <c r="C88" s="32"/>
      <c r="D88" s="32"/>
      <c r="E88" s="32"/>
      <c r="F88" s="32"/>
      <c r="G88" s="32"/>
      <c r="H88" s="32"/>
      <c r="I88" s="107"/>
      <c r="J88" s="32"/>
      <c r="K88" s="32"/>
      <c r="L88" s="35"/>
    </row>
    <row r="89" spans="2:47" s="1" customFormat="1" ht="12" hidden="1" customHeight="1">
      <c r="B89" s="31"/>
      <c r="C89" s="26" t="s">
        <v>20</v>
      </c>
      <c r="D89" s="32"/>
      <c r="E89" s="32"/>
      <c r="F89" s="24" t="str">
        <f>F12</f>
        <v xml:space="preserve"> </v>
      </c>
      <c r="G89" s="32"/>
      <c r="H89" s="32"/>
      <c r="I89" s="109" t="s">
        <v>22</v>
      </c>
      <c r="J89" s="58" t="str">
        <f>IF(J12="","",J12)</f>
        <v>14. 6. 2019</v>
      </c>
      <c r="K89" s="32"/>
      <c r="L89" s="35"/>
    </row>
    <row r="90" spans="2:47" s="1" customFormat="1" ht="6.95" hidden="1" customHeight="1">
      <c r="B90" s="31"/>
      <c r="C90" s="32"/>
      <c r="D90" s="32"/>
      <c r="E90" s="32"/>
      <c r="F90" s="32"/>
      <c r="G90" s="32"/>
      <c r="H90" s="32"/>
      <c r="I90" s="107"/>
      <c r="J90" s="32"/>
      <c r="K90" s="32"/>
      <c r="L90" s="35"/>
    </row>
    <row r="91" spans="2:47" s="1" customFormat="1" ht="15.2" hidden="1" customHeight="1">
      <c r="B91" s="31"/>
      <c r="C91" s="26" t="s">
        <v>24</v>
      </c>
      <c r="D91" s="32"/>
      <c r="E91" s="32"/>
      <c r="F91" s="24" t="str">
        <f>E15</f>
        <v>SŽDC, s.o.; OŘ UNL - ST Karlovy Vary</v>
      </c>
      <c r="G91" s="32"/>
      <c r="H91" s="32"/>
      <c r="I91" s="109" t="s">
        <v>32</v>
      </c>
      <c r="J91" s="29" t="str">
        <f>E21</f>
        <v xml:space="preserve"> </v>
      </c>
      <c r="K91" s="32"/>
      <c r="L91" s="35"/>
    </row>
    <row r="92" spans="2:47" s="1" customFormat="1" ht="15.2" hidden="1" customHeight="1">
      <c r="B92" s="31"/>
      <c r="C92" s="26" t="s">
        <v>30</v>
      </c>
      <c r="D92" s="32"/>
      <c r="E92" s="32"/>
      <c r="F92" s="24" t="str">
        <f>IF(E18="","",E18)</f>
        <v>Vyplň údaj</v>
      </c>
      <c r="G92" s="32"/>
      <c r="H92" s="32"/>
      <c r="I92" s="109" t="s">
        <v>35</v>
      </c>
      <c r="J92" s="29" t="str">
        <f>E24</f>
        <v>Monika Roztočilová</v>
      </c>
      <c r="K92" s="32"/>
      <c r="L92" s="35"/>
    </row>
    <row r="93" spans="2:47" s="1" customFormat="1" ht="10.35" hidden="1" customHeight="1">
      <c r="B93" s="31"/>
      <c r="C93" s="32"/>
      <c r="D93" s="32"/>
      <c r="E93" s="32"/>
      <c r="F93" s="32"/>
      <c r="G93" s="32"/>
      <c r="H93" s="32"/>
      <c r="I93" s="107"/>
      <c r="J93" s="32"/>
      <c r="K93" s="32"/>
      <c r="L93" s="35"/>
    </row>
    <row r="94" spans="2:47" s="1" customFormat="1" ht="29.25" hidden="1" customHeight="1">
      <c r="B94" s="31"/>
      <c r="C94" s="143" t="s">
        <v>108</v>
      </c>
      <c r="D94" s="144"/>
      <c r="E94" s="144"/>
      <c r="F94" s="144"/>
      <c r="G94" s="144"/>
      <c r="H94" s="144"/>
      <c r="I94" s="145"/>
      <c r="J94" s="146" t="s">
        <v>109</v>
      </c>
      <c r="K94" s="144"/>
      <c r="L94" s="35"/>
    </row>
    <row r="95" spans="2:47" s="1" customFormat="1" ht="10.35" hidden="1" customHeight="1">
      <c r="B95" s="31"/>
      <c r="C95" s="32"/>
      <c r="D95" s="32"/>
      <c r="E95" s="32"/>
      <c r="F95" s="32"/>
      <c r="G95" s="32"/>
      <c r="H95" s="32"/>
      <c r="I95" s="107"/>
      <c r="J95" s="32"/>
      <c r="K95" s="32"/>
      <c r="L95" s="35"/>
    </row>
    <row r="96" spans="2:47" s="1" customFormat="1" ht="22.9" hidden="1" customHeight="1">
      <c r="B96" s="31"/>
      <c r="C96" s="147" t="s">
        <v>110</v>
      </c>
      <c r="D96" s="32"/>
      <c r="E96" s="32"/>
      <c r="F96" s="32"/>
      <c r="G96" s="32"/>
      <c r="H96" s="32"/>
      <c r="I96" s="107"/>
      <c r="J96" s="76">
        <f>J116</f>
        <v>0</v>
      </c>
      <c r="K96" s="32"/>
      <c r="L96" s="35"/>
      <c r="AU96" s="14" t="s">
        <v>111</v>
      </c>
    </row>
    <row r="97" spans="2:12" s="1" customFormat="1" ht="21.75" hidden="1" customHeight="1">
      <c r="B97" s="31"/>
      <c r="C97" s="32"/>
      <c r="D97" s="32"/>
      <c r="E97" s="32"/>
      <c r="F97" s="32"/>
      <c r="G97" s="32"/>
      <c r="H97" s="32"/>
      <c r="I97" s="107"/>
      <c r="J97" s="32"/>
      <c r="K97" s="32"/>
      <c r="L97" s="35"/>
    </row>
    <row r="98" spans="2:12" s="1" customFormat="1" ht="6.95" hidden="1" customHeight="1">
      <c r="B98" s="46"/>
      <c r="C98" s="47"/>
      <c r="D98" s="47"/>
      <c r="E98" s="47"/>
      <c r="F98" s="47"/>
      <c r="G98" s="47"/>
      <c r="H98" s="47"/>
      <c r="I98" s="139"/>
      <c r="J98" s="47"/>
      <c r="K98" s="47"/>
      <c r="L98" s="35"/>
    </row>
    <row r="99" spans="2:12" ht="11.25" hidden="1"/>
    <row r="100" spans="2:12" ht="11.25" hidden="1"/>
    <row r="101" spans="2:12" ht="11.25" hidden="1"/>
    <row r="102" spans="2:12" s="1" customFormat="1" ht="6.95" customHeight="1">
      <c r="B102" s="48"/>
      <c r="C102" s="49"/>
      <c r="D102" s="49"/>
      <c r="E102" s="49"/>
      <c r="F102" s="49"/>
      <c r="G102" s="49"/>
      <c r="H102" s="49"/>
      <c r="I102" s="142"/>
      <c r="J102" s="49"/>
      <c r="K102" s="49"/>
      <c r="L102" s="35"/>
    </row>
    <row r="103" spans="2:12" s="1" customFormat="1" ht="24.95" customHeight="1">
      <c r="B103" s="31"/>
      <c r="C103" s="20" t="s">
        <v>112</v>
      </c>
      <c r="D103" s="32"/>
      <c r="E103" s="32"/>
      <c r="F103" s="32"/>
      <c r="G103" s="32"/>
      <c r="H103" s="32"/>
      <c r="I103" s="107"/>
      <c r="J103" s="32"/>
      <c r="K103" s="32"/>
      <c r="L103" s="35"/>
    </row>
    <row r="104" spans="2:12" s="1" customFormat="1" ht="6.95" customHeight="1">
      <c r="B104" s="31"/>
      <c r="C104" s="32"/>
      <c r="D104" s="32"/>
      <c r="E104" s="32"/>
      <c r="F104" s="32"/>
      <c r="G104" s="32"/>
      <c r="H104" s="32"/>
      <c r="I104" s="107"/>
      <c r="J104" s="32"/>
      <c r="K104" s="32"/>
      <c r="L104" s="35"/>
    </row>
    <row r="105" spans="2:12" s="1" customFormat="1" ht="12" customHeight="1">
      <c r="B105" s="31"/>
      <c r="C105" s="26" t="s">
        <v>16</v>
      </c>
      <c r="D105" s="32"/>
      <c r="E105" s="32"/>
      <c r="F105" s="32"/>
      <c r="G105" s="32"/>
      <c r="H105" s="32"/>
      <c r="I105" s="107"/>
      <c r="J105" s="32"/>
      <c r="K105" s="32"/>
      <c r="L105" s="35"/>
    </row>
    <row r="106" spans="2:12" s="1" customFormat="1" ht="16.5" customHeight="1">
      <c r="B106" s="31"/>
      <c r="C106" s="32"/>
      <c r="D106" s="32"/>
      <c r="E106" s="280" t="str">
        <f>E7</f>
        <v>Odstranění defektoskopických vad Karlovy Vary - Chodov</v>
      </c>
      <c r="F106" s="281"/>
      <c r="G106" s="281"/>
      <c r="H106" s="281"/>
      <c r="I106" s="107"/>
      <c r="J106" s="32"/>
      <c r="K106" s="32"/>
      <c r="L106" s="35"/>
    </row>
    <row r="107" spans="2:12" s="1" customFormat="1" ht="12" customHeight="1">
      <c r="B107" s="31"/>
      <c r="C107" s="26" t="s">
        <v>105</v>
      </c>
      <c r="D107" s="32"/>
      <c r="E107" s="32"/>
      <c r="F107" s="32"/>
      <c r="G107" s="32"/>
      <c r="H107" s="32"/>
      <c r="I107" s="107"/>
      <c r="J107" s="32"/>
      <c r="K107" s="32"/>
      <c r="L107" s="35"/>
    </row>
    <row r="108" spans="2:12" s="1" customFormat="1" ht="16.5" customHeight="1">
      <c r="B108" s="31"/>
      <c r="C108" s="32"/>
      <c r="D108" s="32"/>
      <c r="E108" s="252" t="str">
        <f>E9</f>
        <v>A.1 - Práce na ŽSv (Sborník SŽDC 2019)</v>
      </c>
      <c r="F108" s="282"/>
      <c r="G108" s="282"/>
      <c r="H108" s="282"/>
      <c r="I108" s="107"/>
      <c r="J108" s="32"/>
      <c r="K108" s="32"/>
      <c r="L108" s="35"/>
    </row>
    <row r="109" spans="2:12" s="1" customFormat="1" ht="6.95" customHeight="1">
      <c r="B109" s="31"/>
      <c r="C109" s="32"/>
      <c r="D109" s="32"/>
      <c r="E109" s="32"/>
      <c r="F109" s="32"/>
      <c r="G109" s="32"/>
      <c r="H109" s="32"/>
      <c r="I109" s="107"/>
      <c r="J109" s="32"/>
      <c r="K109" s="32"/>
      <c r="L109" s="35"/>
    </row>
    <row r="110" spans="2:12" s="1" customFormat="1" ht="12" customHeight="1">
      <c r="B110" s="31"/>
      <c r="C110" s="26" t="s">
        <v>20</v>
      </c>
      <c r="D110" s="32"/>
      <c r="E110" s="32"/>
      <c r="F110" s="24" t="str">
        <f>F12</f>
        <v xml:space="preserve"> </v>
      </c>
      <c r="G110" s="32"/>
      <c r="H110" s="32"/>
      <c r="I110" s="109" t="s">
        <v>22</v>
      </c>
      <c r="J110" s="58" t="str">
        <f>IF(J12="","",J12)</f>
        <v>14. 6. 2019</v>
      </c>
      <c r="K110" s="32"/>
      <c r="L110" s="35"/>
    </row>
    <row r="111" spans="2:12" s="1" customFormat="1" ht="6.95" customHeight="1">
      <c r="B111" s="31"/>
      <c r="C111" s="32"/>
      <c r="D111" s="32"/>
      <c r="E111" s="32"/>
      <c r="F111" s="32"/>
      <c r="G111" s="32"/>
      <c r="H111" s="32"/>
      <c r="I111" s="107"/>
      <c r="J111" s="32"/>
      <c r="K111" s="32"/>
      <c r="L111" s="35"/>
    </row>
    <row r="112" spans="2:12" s="1" customFormat="1" ht="15.2" customHeight="1">
      <c r="B112" s="31"/>
      <c r="C112" s="26" t="s">
        <v>24</v>
      </c>
      <c r="D112" s="32"/>
      <c r="E112" s="32"/>
      <c r="F112" s="24" t="str">
        <f>E15</f>
        <v>SŽDC, s.o.; OŘ UNL - ST Karlovy Vary</v>
      </c>
      <c r="G112" s="32"/>
      <c r="H112" s="32"/>
      <c r="I112" s="109" t="s">
        <v>32</v>
      </c>
      <c r="J112" s="29" t="str">
        <f>E21</f>
        <v xml:space="preserve"> </v>
      </c>
      <c r="K112" s="32"/>
      <c r="L112" s="35"/>
    </row>
    <row r="113" spans="2:65" s="1" customFormat="1" ht="15.2" customHeight="1">
      <c r="B113" s="31"/>
      <c r="C113" s="26" t="s">
        <v>30</v>
      </c>
      <c r="D113" s="32"/>
      <c r="E113" s="32"/>
      <c r="F113" s="24" t="str">
        <f>IF(E18="","",E18)</f>
        <v>Vyplň údaj</v>
      </c>
      <c r="G113" s="32"/>
      <c r="H113" s="32"/>
      <c r="I113" s="109" t="s">
        <v>35</v>
      </c>
      <c r="J113" s="29" t="str">
        <f>E24</f>
        <v>Monika Roztočilová</v>
      </c>
      <c r="K113" s="32"/>
      <c r="L113" s="35"/>
    </row>
    <row r="114" spans="2:65" s="1" customFormat="1" ht="10.35" customHeight="1">
      <c r="B114" s="31"/>
      <c r="C114" s="32"/>
      <c r="D114" s="32"/>
      <c r="E114" s="32"/>
      <c r="F114" s="32"/>
      <c r="G114" s="32"/>
      <c r="H114" s="32"/>
      <c r="I114" s="107"/>
      <c r="J114" s="32"/>
      <c r="K114" s="32"/>
      <c r="L114" s="35"/>
    </row>
    <row r="115" spans="2:65" s="8" customFormat="1" ht="29.25" customHeight="1">
      <c r="B115" s="148"/>
      <c r="C115" s="149" t="s">
        <v>113</v>
      </c>
      <c r="D115" s="150" t="s">
        <v>63</v>
      </c>
      <c r="E115" s="150" t="s">
        <v>59</v>
      </c>
      <c r="F115" s="150" t="s">
        <v>60</v>
      </c>
      <c r="G115" s="150" t="s">
        <v>114</v>
      </c>
      <c r="H115" s="150" t="s">
        <v>115</v>
      </c>
      <c r="I115" s="151" t="s">
        <v>116</v>
      </c>
      <c r="J115" s="150" t="s">
        <v>109</v>
      </c>
      <c r="K115" s="152" t="s">
        <v>117</v>
      </c>
      <c r="L115" s="153"/>
      <c r="M115" s="67" t="s">
        <v>1</v>
      </c>
      <c r="N115" s="68" t="s">
        <v>42</v>
      </c>
      <c r="O115" s="68" t="s">
        <v>118</v>
      </c>
      <c r="P115" s="68" t="s">
        <v>119</v>
      </c>
      <c r="Q115" s="68" t="s">
        <v>120</v>
      </c>
      <c r="R115" s="68" t="s">
        <v>121</v>
      </c>
      <c r="S115" s="68" t="s">
        <v>122</v>
      </c>
      <c r="T115" s="69" t="s">
        <v>123</v>
      </c>
    </row>
    <row r="116" spans="2:65" s="1" customFormat="1" ht="22.9" customHeight="1">
      <c r="B116" s="31"/>
      <c r="C116" s="74" t="s">
        <v>124</v>
      </c>
      <c r="D116" s="32"/>
      <c r="E116" s="32"/>
      <c r="F116" s="32"/>
      <c r="G116" s="32"/>
      <c r="H116" s="32"/>
      <c r="I116" s="107"/>
      <c r="J116" s="154">
        <f>BK116</f>
        <v>0</v>
      </c>
      <c r="K116" s="32"/>
      <c r="L116" s="35"/>
      <c r="M116" s="70"/>
      <c r="N116" s="71"/>
      <c r="O116" s="71"/>
      <c r="P116" s="155">
        <f>SUM(P117:P193)</f>
        <v>0</v>
      </c>
      <c r="Q116" s="71"/>
      <c r="R116" s="155">
        <f>SUM(R117:R193)</f>
        <v>1503.23208</v>
      </c>
      <c r="S116" s="71"/>
      <c r="T116" s="156">
        <f>SUM(T117:T193)</f>
        <v>0</v>
      </c>
      <c r="AT116" s="14" t="s">
        <v>77</v>
      </c>
      <c r="AU116" s="14" t="s">
        <v>111</v>
      </c>
      <c r="BK116" s="157">
        <f>SUM(BK117:BK193)</f>
        <v>0</v>
      </c>
    </row>
    <row r="117" spans="2:65" s="1" customFormat="1" ht="24" customHeight="1">
      <c r="B117" s="31"/>
      <c r="C117" s="158" t="s">
        <v>86</v>
      </c>
      <c r="D117" s="158" t="s">
        <v>125</v>
      </c>
      <c r="E117" s="159" t="s">
        <v>126</v>
      </c>
      <c r="F117" s="160" t="s">
        <v>127</v>
      </c>
      <c r="G117" s="161" t="s">
        <v>128</v>
      </c>
      <c r="H117" s="162">
        <v>120</v>
      </c>
      <c r="I117" s="163"/>
      <c r="J117" s="164">
        <f>ROUND(I117*H117,2)</f>
        <v>0</v>
      </c>
      <c r="K117" s="160" t="s">
        <v>129</v>
      </c>
      <c r="L117" s="35"/>
      <c r="M117" s="165" t="s">
        <v>1</v>
      </c>
      <c r="N117" s="166" t="s">
        <v>43</v>
      </c>
      <c r="O117" s="63"/>
      <c r="P117" s="167">
        <f>O117*H117</f>
        <v>0</v>
      </c>
      <c r="Q117" s="167">
        <v>0</v>
      </c>
      <c r="R117" s="167">
        <f>Q117*H117</f>
        <v>0</v>
      </c>
      <c r="S117" s="167">
        <v>0</v>
      </c>
      <c r="T117" s="168">
        <f>S117*H117</f>
        <v>0</v>
      </c>
      <c r="AR117" s="169" t="s">
        <v>130</v>
      </c>
      <c r="AT117" s="169" t="s">
        <v>125</v>
      </c>
      <c r="AU117" s="169" t="s">
        <v>78</v>
      </c>
      <c r="AY117" s="14" t="s">
        <v>131</v>
      </c>
      <c r="BE117" s="170">
        <f>IF(N117="základní",J117,0)</f>
        <v>0</v>
      </c>
      <c r="BF117" s="170">
        <f>IF(N117="snížená",J117,0)</f>
        <v>0</v>
      </c>
      <c r="BG117" s="170">
        <f>IF(N117="zákl. přenesená",J117,0)</f>
        <v>0</v>
      </c>
      <c r="BH117" s="170">
        <f>IF(N117="sníž. přenesená",J117,0)</f>
        <v>0</v>
      </c>
      <c r="BI117" s="170">
        <f>IF(N117="nulová",J117,0)</f>
        <v>0</v>
      </c>
      <c r="BJ117" s="14" t="s">
        <v>86</v>
      </c>
      <c r="BK117" s="170">
        <f>ROUND(I117*H117,2)</f>
        <v>0</v>
      </c>
      <c r="BL117" s="14" t="s">
        <v>130</v>
      </c>
      <c r="BM117" s="169" t="s">
        <v>132</v>
      </c>
    </row>
    <row r="118" spans="2:65" s="1" customFormat="1" ht="29.25">
      <c r="B118" s="31"/>
      <c r="C118" s="32"/>
      <c r="D118" s="171" t="s">
        <v>133</v>
      </c>
      <c r="E118" s="32"/>
      <c r="F118" s="172" t="s">
        <v>134</v>
      </c>
      <c r="G118" s="32"/>
      <c r="H118" s="32"/>
      <c r="I118" s="107"/>
      <c r="J118" s="32"/>
      <c r="K118" s="32"/>
      <c r="L118" s="35"/>
      <c r="M118" s="173"/>
      <c r="N118" s="63"/>
      <c r="O118" s="63"/>
      <c r="P118" s="63"/>
      <c r="Q118" s="63"/>
      <c r="R118" s="63"/>
      <c r="S118" s="63"/>
      <c r="T118" s="64"/>
      <c r="AT118" s="14" t="s">
        <v>133</v>
      </c>
      <c r="AU118" s="14" t="s">
        <v>78</v>
      </c>
    </row>
    <row r="119" spans="2:65" s="1" customFormat="1" ht="29.25">
      <c r="B119" s="31"/>
      <c r="C119" s="32"/>
      <c r="D119" s="171" t="s">
        <v>135</v>
      </c>
      <c r="E119" s="32"/>
      <c r="F119" s="174" t="s">
        <v>136</v>
      </c>
      <c r="G119" s="32"/>
      <c r="H119" s="32"/>
      <c r="I119" s="107"/>
      <c r="J119" s="32"/>
      <c r="K119" s="32"/>
      <c r="L119" s="35"/>
      <c r="M119" s="173"/>
      <c r="N119" s="63"/>
      <c r="O119" s="63"/>
      <c r="P119" s="63"/>
      <c r="Q119" s="63"/>
      <c r="R119" s="63"/>
      <c r="S119" s="63"/>
      <c r="T119" s="64"/>
      <c r="AT119" s="14" t="s">
        <v>135</v>
      </c>
      <c r="AU119" s="14" t="s">
        <v>78</v>
      </c>
    </row>
    <row r="120" spans="2:65" s="1" customFormat="1" ht="24" customHeight="1">
      <c r="B120" s="31"/>
      <c r="C120" s="158" t="s">
        <v>88</v>
      </c>
      <c r="D120" s="158" t="s">
        <v>125</v>
      </c>
      <c r="E120" s="159" t="s">
        <v>137</v>
      </c>
      <c r="F120" s="160" t="s">
        <v>138</v>
      </c>
      <c r="G120" s="161" t="s">
        <v>139</v>
      </c>
      <c r="H120" s="162">
        <v>3273</v>
      </c>
      <c r="I120" s="163"/>
      <c r="J120" s="164">
        <f>ROUND(I120*H120,2)</f>
        <v>0</v>
      </c>
      <c r="K120" s="160" t="s">
        <v>129</v>
      </c>
      <c r="L120" s="35"/>
      <c r="M120" s="165" t="s">
        <v>1</v>
      </c>
      <c r="N120" s="166" t="s">
        <v>43</v>
      </c>
      <c r="O120" s="63"/>
      <c r="P120" s="167">
        <f>O120*H120</f>
        <v>0</v>
      </c>
      <c r="Q120" s="167">
        <v>0</v>
      </c>
      <c r="R120" s="167">
        <f>Q120*H120</f>
        <v>0</v>
      </c>
      <c r="S120" s="167">
        <v>0</v>
      </c>
      <c r="T120" s="168">
        <f>S120*H120</f>
        <v>0</v>
      </c>
      <c r="AR120" s="169" t="s">
        <v>130</v>
      </c>
      <c r="AT120" s="169" t="s">
        <v>125</v>
      </c>
      <c r="AU120" s="169" t="s">
        <v>78</v>
      </c>
      <c r="AY120" s="14" t="s">
        <v>131</v>
      </c>
      <c r="BE120" s="170">
        <f>IF(N120="základní",J120,0)</f>
        <v>0</v>
      </c>
      <c r="BF120" s="170">
        <f>IF(N120="snížená",J120,0)</f>
        <v>0</v>
      </c>
      <c r="BG120" s="170">
        <f>IF(N120="zákl. přenesená",J120,0)</f>
        <v>0</v>
      </c>
      <c r="BH120" s="170">
        <f>IF(N120="sníž. přenesená",J120,0)</f>
        <v>0</v>
      </c>
      <c r="BI120" s="170">
        <f>IF(N120="nulová",J120,0)</f>
        <v>0</v>
      </c>
      <c r="BJ120" s="14" t="s">
        <v>86</v>
      </c>
      <c r="BK120" s="170">
        <f>ROUND(I120*H120,2)</f>
        <v>0</v>
      </c>
      <c r="BL120" s="14" t="s">
        <v>130</v>
      </c>
      <c r="BM120" s="169" t="s">
        <v>140</v>
      </c>
    </row>
    <row r="121" spans="2:65" s="1" customFormat="1" ht="68.25">
      <c r="B121" s="31"/>
      <c r="C121" s="32"/>
      <c r="D121" s="171" t="s">
        <v>133</v>
      </c>
      <c r="E121" s="32"/>
      <c r="F121" s="172" t="s">
        <v>141</v>
      </c>
      <c r="G121" s="32"/>
      <c r="H121" s="32"/>
      <c r="I121" s="107"/>
      <c r="J121" s="32"/>
      <c r="K121" s="32"/>
      <c r="L121" s="35"/>
      <c r="M121" s="173"/>
      <c r="N121" s="63"/>
      <c r="O121" s="63"/>
      <c r="P121" s="63"/>
      <c r="Q121" s="63"/>
      <c r="R121" s="63"/>
      <c r="S121" s="63"/>
      <c r="T121" s="64"/>
      <c r="AT121" s="14" t="s">
        <v>133</v>
      </c>
      <c r="AU121" s="14" t="s">
        <v>78</v>
      </c>
    </row>
    <row r="122" spans="2:65" s="1" customFormat="1" ht="78">
      <c r="B122" s="31"/>
      <c r="C122" s="32"/>
      <c r="D122" s="171" t="s">
        <v>135</v>
      </c>
      <c r="E122" s="32"/>
      <c r="F122" s="174" t="s">
        <v>142</v>
      </c>
      <c r="G122" s="32"/>
      <c r="H122" s="32"/>
      <c r="I122" s="107"/>
      <c r="J122" s="32"/>
      <c r="K122" s="32"/>
      <c r="L122" s="35"/>
      <c r="M122" s="173"/>
      <c r="N122" s="63"/>
      <c r="O122" s="63"/>
      <c r="P122" s="63"/>
      <c r="Q122" s="63"/>
      <c r="R122" s="63"/>
      <c r="S122" s="63"/>
      <c r="T122" s="64"/>
      <c r="AT122" s="14" t="s">
        <v>135</v>
      </c>
      <c r="AU122" s="14" t="s">
        <v>78</v>
      </c>
    </row>
    <row r="123" spans="2:65" s="1" customFormat="1" ht="24" customHeight="1">
      <c r="B123" s="31"/>
      <c r="C123" s="158" t="s">
        <v>143</v>
      </c>
      <c r="D123" s="158" t="s">
        <v>125</v>
      </c>
      <c r="E123" s="159" t="s">
        <v>144</v>
      </c>
      <c r="F123" s="160" t="s">
        <v>145</v>
      </c>
      <c r="G123" s="161" t="s">
        <v>146</v>
      </c>
      <c r="H123" s="162">
        <v>13.726000000000001</v>
      </c>
      <c r="I123" s="163"/>
      <c r="J123" s="164">
        <f>ROUND(I123*H123,2)</f>
        <v>0</v>
      </c>
      <c r="K123" s="160" t="s">
        <v>129</v>
      </c>
      <c r="L123" s="35"/>
      <c r="M123" s="165" t="s">
        <v>1</v>
      </c>
      <c r="N123" s="166" t="s">
        <v>43</v>
      </c>
      <c r="O123" s="63"/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AR123" s="169" t="s">
        <v>130</v>
      </c>
      <c r="AT123" s="169" t="s">
        <v>125</v>
      </c>
      <c r="AU123" s="169" t="s">
        <v>78</v>
      </c>
      <c r="AY123" s="14" t="s">
        <v>131</v>
      </c>
      <c r="BE123" s="170">
        <f>IF(N123="základní",J123,0)</f>
        <v>0</v>
      </c>
      <c r="BF123" s="170">
        <f>IF(N123="snížená",J123,0)</f>
        <v>0</v>
      </c>
      <c r="BG123" s="170">
        <f>IF(N123="zákl. přenesená",J123,0)</f>
        <v>0</v>
      </c>
      <c r="BH123" s="170">
        <f>IF(N123="sníž. přenesená",J123,0)</f>
        <v>0</v>
      </c>
      <c r="BI123" s="170">
        <f>IF(N123="nulová",J123,0)</f>
        <v>0</v>
      </c>
      <c r="BJ123" s="14" t="s">
        <v>86</v>
      </c>
      <c r="BK123" s="170">
        <f>ROUND(I123*H123,2)</f>
        <v>0</v>
      </c>
      <c r="BL123" s="14" t="s">
        <v>130</v>
      </c>
      <c r="BM123" s="169" t="s">
        <v>147</v>
      </c>
    </row>
    <row r="124" spans="2:65" s="1" customFormat="1" ht="78">
      <c r="B124" s="31"/>
      <c r="C124" s="32"/>
      <c r="D124" s="171" t="s">
        <v>133</v>
      </c>
      <c r="E124" s="32"/>
      <c r="F124" s="172" t="s">
        <v>148</v>
      </c>
      <c r="G124" s="32"/>
      <c r="H124" s="32"/>
      <c r="I124" s="107"/>
      <c r="J124" s="32"/>
      <c r="K124" s="32"/>
      <c r="L124" s="35"/>
      <c r="M124" s="173"/>
      <c r="N124" s="63"/>
      <c r="O124" s="63"/>
      <c r="P124" s="63"/>
      <c r="Q124" s="63"/>
      <c r="R124" s="63"/>
      <c r="S124" s="63"/>
      <c r="T124" s="64"/>
      <c r="AT124" s="14" t="s">
        <v>133</v>
      </c>
      <c r="AU124" s="14" t="s">
        <v>78</v>
      </c>
    </row>
    <row r="125" spans="2:65" s="1" customFormat="1" ht="126.75">
      <c r="B125" s="31"/>
      <c r="C125" s="32"/>
      <c r="D125" s="171" t="s">
        <v>135</v>
      </c>
      <c r="E125" s="32"/>
      <c r="F125" s="174" t="s">
        <v>149</v>
      </c>
      <c r="G125" s="32"/>
      <c r="H125" s="32"/>
      <c r="I125" s="107"/>
      <c r="J125" s="32"/>
      <c r="K125" s="32"/>
      <c r="L125" s="35"/>
      <c r="M125" s="173"/>
      <c r="N125" s="63"/>
      <c r="O125" s="63"/>
      <c r="P125" s="63"/>
      <c r="Q125" s="63"/>
      <c r="R125" s="63"/>
      <c r="S125" s="63"/>
      <c r="T125" s="64"/>
      <c r="AT125" s="14" t="s">
        <v>135</v>
      </c>
      <c r="AU125" s="14" t="s">
        <v>78</v>
      </c>
    </row>
    <row r="126" spans="2:65" s="1" customFormat="1" ht="24" customHeight="1">
      <c r="B126" s="31"/>
      <c r="C126" s="158" t="s">
        <v>150</v>
      </c>
      <c r="D126" s="158" t="s">
        <v>125</v>
      </c>
      <c r="E126" s="159" t="s">
        <v>151</v>
      </c>
      <c r="F126" s="160" t="s">
        <v>152</v>
      </c>
      <c r="G126" s="161" t="s">
        <v>139</v>
      </c>
      <c r="H126" s="162">
        <v>400</v>
      </c>
      <c r="I126" s="163"/>
      <c r="J126" s="164">
        <f>ROUND(I126*H126,2)</f>
        <v>0</v>
      </c>
      <c r="K126" s="160" t="s">
        <v>129</v>
      </c>
      <c r="L126" s="35"/>
      <c r="M126" s="165" t="s">
        <v>1</v>
      </c>
      <c r="N126" s="166" t="s">
        <v>43</v>
      </c>
      <c r="O126" s="63"/>
      <c r="P126" s="167">
        <f>O126*H126</f>
        <v>0</v>
      </c>
      <c r="Q126" s="167">
        <v>0</v>
      </c>
      <c r="R126" s="167">
        <f>Q126*H126</f>
        <v>0</v>
      </c>
      <c r="S126" s="167">
        <v>0</v>
      </c>
      <c r="T126" s="168">
        <f>S126*H126</f>
        <v>0</v>
      </c>
      <c r="AR126" s="169" t="s">
        <v>130</v>
      </c>
      <c r="AT126" s="169" t="s">
        <v>125</v>
      </c>
      <c r="AU126" s="169" t="s">
        <v>78</v>
      </c>
      <c r="AY126" s="14" t="s">
        <v>131</v>
      </c>
      <c r="BE126" s="170">
        <f>IF(N126="základní",J126,0)</f>
        <v>0</v>
      </c>
      <c r="BF126" s="170">
        <f>IF(N126="snížená",J126,0)</f>
        <v>0</v>
      </c>
      <c r="BG126" s="170">
        <f>IF(N126="zákl. přenesená",J126,0)</f>
        <v>0</v>
      </c>
      <c r="BH126" s="170">
        <f>IF(N126="sníž. přenesená",J126,0)</f>
        <v>0</v>
      </c>
      <c r="BI126" s="170">
        <f>IF(N126="nulová",J126,0)</f>
        <v>0</v>
      </c>
      <c r="BJ126" s="14" t="s">
        <v>86</v>
      </c>
      <c r="BK126" s="170">
        <f>ROUND(I126*H126,2)</f>
        <v>0</v>
      </c>
      <c r="BL126" s="14" t="s">
        <v>130</v>
      </c>
      <c r="BM126" s="169" t="s">
        <v>153</v>
      </c>
    </row>
    <row r="127" spans="2:65" s="1" customFormat="1" ht="78">
      <c r="B127" s="31"/>
      <c r="C127" s="32"/>
      <c r="D127" s="171" t="s">
        <v>133</v>
      </c>
      <c r="E127" s="32"/>
      <c r="F127" s="172" t="s">
        <v>154</v>
      </c>
      <c r="G127" s="32"/>
      <c r="H127" s="32"/>
      <c r="I127" s="107"/>
      <c r="J127" s="32"/>
      <c r="K127" s="32"/>
      <c r="L127" s="35"/>
      <c r="M127" s="173"/>
      <c r="N127" s="63"/>
      <c r="O127" s="63"/>
      <c r="P127" s="63"/>
      <c r="Q127" s="63"/>
      <c r="R127" s="63"/>
      <c r="S127" s="63"/>
      <c r="T127" s="64"/>
      <c r="AT127" s="14" t="s">
        <v>133</v>
      </c>
      <c r="AU127" s="14" t="s">
        <v>78</v>
      </c>
    </row>
    <row r="128" spans="2:65" s="1" customFormat="1" ht="29.25">
      <c r="B128" s="31"/>
      <c r="C128" s="32"/>
      <c r="D128" s="171" t="s">
        <v>135</v>
      </c>
      <c r="E128" s="32"/>
      <c r="F128" s="174" t="s">
        <v>155</v>
      </c>
      <c r="G128" s="32"/>
      <c r="H128" s="32"/>
      <c r="I128" s="107"/>
      <c r="J128" s="32"/>
      <c r="K128" s="32"/>
      <c r="L128" s="35"/>
      <c r="M128" s="173"/>
      <c r="N128" s="63"/>
      <c r="O128" s="63"/>
      <c r="P128" s="63"/>
      <c r="Q128" s="63"/>
      <c r="R128" s="63"/>
      <c r="S128" s="63"/>
      <c r="T128" s="64"/>
      <c r="AT128" s="14" t="s">
        <v>135</v>
      </c>
      <c r="AU128" s="14" t="s">
        <v>78</v>
      </c>
    </row>
    <row r="129" spans="2:65" s="1" customFormat="1" ht="24" customHeight="1">
      <c r="B129" s="31"/>
      <c r="C129" s="158" t="s">
        <v>130</v>
      </c>
      <c r="D129" s="158" t="s">
        <v>125</v>
      </c>
      <c r="E129" s="159" t="s">
        <v>156</v>
      </c>
      <c r="F129" s="160" t="s">
        <v>157</v>
      </c>
      <c r="G129" s="161" t="s">
        <v>158</v>
      </c>
      <c r="H129" s="162">
        <v>792</v>
      </c>
      <c r="I129" s="163"/>
      <c r="J129" s="164">
        <f>ROUND(I129*H129,2)</f>
        <v>0</v>
      </c>
      <c r="K129" s="160" t="s">
        <v>129</v>
      </c>
      <c r="L129" s="35"/>
      <c r="M129" s="165" t="s">
        <v>1</v>
      </c>
      <c r="N129" s="166" t="s">
        <v>43</v>
      </c>
      <c r="O129" s="63"/>
      <c r="P129" s="167">
        <f>O129*H129</f>
        <v>0</v>
      </c>
      <c r="Q129" s="167">
        <v>0</v>
      </c>
      <c r="R129" s="167">
        <f>Q129*H129</f>
        <v>0</v>
      </c>
      <c r="S129" s="167">
        <v>0</v>
      </c>
      <c r="T129" s="168">
        <f>S129*H129</f>
        <v>0</v>
      </c>
      <c r="AR129" s="169" t="s">
        <v>130</v>
      </c>
      <c r="AT129" s="169" t="s">
        <v>125</v>
      </c>
      <c r="AU129" s="169" t="s">
        <v>78</v>
      </c>
      <c r="AY129" s="14" t="s">
        <v>131</v>
      </c>
      <c r="BE129" s="170">
        <f>IF(N129="základní",J129,0)</f>
        <v>0</v>
      </c>
      <c r="BF129" s="170">
        <f>IF(N129="snížená",J129,0)</f>
        <v>0</v>
      </c>
      <c r="BG129" s="170">
        <f>IF(N129="zákl. přenesená",J129,0)</f>
        <v>0</v>
      </c>
      <c r="BH129" s="170">
        <f>IF(N129="sníž. přenesená",J129,0)</f>
        <v>0</v>
      </c>
      <c r="BI129" s="170">
        <f>IF(N129="nulová",J129,0)</f>
        <v>0</v>
      </c>
      <c r="BJ129" s="14" t="s">
        <v>86</v>
      </c>
      <c r="BK129" s="170">
        <f>ROUND(I129*H129,2)</f>
        <v>0</v>
      </c>
      <c r="BL129" s="14" t="s">
        <v>130</v>
      </c>
      <c r="BM129" s="169" t="s">
        <v>159</v>
      </c>
    </row>
    <row r="130" spans="2:65" s="1" customFormat="1" ht="48.75">
      <c r="B130" s="31"/>
      <c r="C130" s="32"/>
      <c r="D130" s="171" t="s">
        <v>133</v>
      </c>
      <c r="E130" s="32"/>
      <c r="F130" s="172" t="s">
        <v>160</v>
      </c>
      <c r="G130" s="32"/>
      <c r="H130" s="32"/>
      <c r="I130" s="107"/>
      <c r="J130" s="32"/>
      <c r="K130" s="32"/>
      <c r="L130" s="35"/>
      <c r="M130" s="173"/>
      <c r="N130" s="63"/>
      <c r="O130" s="63"/>
      <c r="P130" s="63"/>
      <c r="Q130" s="63"/>
      <c r="R130" s="63"/>
      <c r="S130" s="63"/>
      <c r="T130" s="64"/>
      <c r="AT130" s="14" t="s">
        <v>133</v>
      </c>
      <c r="AU130" s="14" t="s">
        <v>78</v>
      </c>
    </row>
    <row r="131" spans="2:65" s="1" customFormat="1" ht="19.5">
      <c r="B131" s="31"/>
      <c r="C131" s="32"/>
      <c r="D131" s="171" t="s">
        <v>135</v>
      </c>
      <c r="E131" s="32"/>
      <c r="F131" s="174" t="s">
        <v>161</v>
      </c>
      <c r="G131" s="32"/>
      <c r="H131" s="32"/>
      <c r="I131" s="107"/>
      <c r="J131" s="32"/>
      <c r="K131" s="32"/>
      <c r="L131" s="35"/>
      <c r="M131" s="173"/>
      <c r="N131" s="63"/>
      <c r="O131" s="63"/>
      <c r="P131" s="63"/>
      <c r="Q131" s="63"/>
      <c r="R131" s="63"/>
      <c r="S131" s="63"/>
      <c r="T131" s="64"/>
      <c r="AT131" s="14" t="s">
        <v>135</v>
      </c>
      <c r="AU131" s="14" t="s">
        <v>78</v>
      </c>
    </row>
    <row r="132" spans="2:65" s="1" customFormat="1" ht="24" customHeight="1">
      <c r="B132" s="31"/>
      <c r="C132" s="158" t="s">
        <v>162</v>
      </c>
      <c r="D132" s="158" t="s">
        <v>125</v>
      </c>
      <c r="E132" s="159" t="s">
        <v>163</v>
      </c>
      <c r="F132" s="160" t="s">
        <v>164</v>
      </c>
      <c r="G132" s="161" t="s">
        <v>165</v>
      </c>
      <c r="H132" s="162">
        <v>89</v>
      </c>
      <c r="I132" s="163"/>
      <c r="J132" s="164">
        <f>ROUND(I132*H132,2)</f>
        <v>0</v>
      </c>
      <c r="K132" s="160" t="s">
        <v>129</v>
      </c>
      <c r="L132" s="35"/>
      <c r="M132" s="165" t="s">
        <v>1</v>
      </c>
      <c r="N132" s="166" t="s">
        <v>43</v>
      </c>
      <c r="O132" s="63"/>
      <c r="P132" s="167">
        <f>O132*H132</f>
        <v>0</v>
      </c>
      <c r="Q132" s="167">
        <v>0</v>
      </c>
      <c r="R132" s="167">
        <f>Q132*H132</f>
        <v>0</v>
      </c>
      <c r="S132" s="167">
        <v>0</v>
      </c>
      <c r="T132" s="168">
        <f>S132*H132</f>
        <v>0</v>
      </c>
      <c r="AR132" s="169" t="s">
        <v>130</v>
      </c>
      <c r="AT132" s="169" t="s">
        <v>125</v>
      </c>
      <c r="AU132" s="169" t="s">
        <v>78</v>
      </c>
      <c r="AY132" s="14" t="s">
        <v>131</v>
      </c>
      <c r="BE132" s="170">
        <f>IF(N132="základní",J132,0)</f>
        <v>0</v>
      </c>
      <c r="BF132" s="170">
        <f>IF(N132="snížená",J132,0)</f>
        <v>0</v>
      </c>
      <c r="BG132" s="170">
        <f>IF(N132="zákl. přenesená",J132,0)</f>
        <v>0</v>
      </c>
      <c r="BH132" s="170">
        <f>IF(N132="sníž. přenesená",J132,0)</f>
        <v>0</v>
      </c>
      <c r="BI132" s="170">
        <f>IF(N132="nulová",J132,0)</f>
        <v>0</v>
      </c>
      <c r="BJ132" s="14" t="s">
        <v>86</v>
      </c>
      <c r="BK132" s="170">
        <f>ROUND(I132*H132,2)</f>
        <v>0</v>
      </c>
      <c r="BL132" s="14" t="s">
        <v>130</v>
      </c>
      <c r="BM132" s="169" t="s">
        <v>166</v>
      </c>
    </row>
    <row r="133" spans="2:65" s="1" customFormat="1" ht="68.25">
      <c r="B133" s="31"/>
      <c r="C133" s="32"/>
      <c r="D133" s="171" t="s">
        <v>133</v>
      </c>
      <c r="E133" s="32"/>
      <c r="F133" s="172" t="s">
        <v>167</v>
      </c>
      <c r="G133" s="32"/>
      <c r="H133" s="32"/>
      <c r="I133" s="107"/>
      <c r="J133" s="32"/>
      <c r="K133" s="32"/>
      <c r="L133" s="35"/>
      <c r="M133" s="173"/>
      <c r="N133" s="63"/>
      <c r="O133" s="63"/>
      <c r="P133" s="63"/>
      <c r="Q133" s="63"/>
      <c r="R133" s="63"/>
      <c r="S133" s="63"/>
      <c r="T133" s="64"/>
      <c r="AT133" s="14" t="s">
        <v>133</v>
      </c>
      <c r="AU133" s="14" t="s">
        <v>78</v>
      </c>
    </row>
    <row r="134" spans="2:65" s="1" customFormat="1" ht="24" customHeight="1">
      <c r="B134" s="31"/>
      <c r="C134" s="158" t="s">
        <v>168</v>
      </c>
      <c r="D134" s="158" t="s">
        <v>125</v>
      </c>
      <c r="E134" s="159" t="s">
        <v>169</v>
      </c>
      <c r="F134" s="160" t="s">
        <v>170</v>
      </c>
      <c r="G134" s="161" t="s">
        <v>165</v>
      </c>
      <c r="H134" s="162">
        <v>56</v>
      </c>
      <c r="I134" s="163"/>
      <c r="J134" s="164">
        <f>ROUND(I134*H134,2)</f>
        <v>0</v>
      </c>
      <c r="K134" s="160" t="s">
        <v>129</v>
      </c>
      <c r="L134" s="35"/>
      <c r="M134" s="165" t="s">
        <v>1</v>
      </c>
      <c r="N134" s="166" t="s">
        <v>43</v>
      </c>
      <c r="O134" s="63"/>
      <c r="P134" s="167">
        <f>O134*H134</f>
        <v>0</v>
      </c>
      <c r="Q134" s="167">
        <v>0</v>
      </c>
      <c r="R134" s="167">
        <f>Q134*H134</f>
        <v>0</v>
      </c>
      <c r="S134" s="167">
        <v>0</v>
      </c>
      <c r="T134" s="168">
        <f>S134*H134</f>
        <v>0</v>
      </c>
      <c r="AR134" s="169" t="s">
        <v>130</v>
      </c>
      <c r="AT134" s="169" t="s">
        <v>125</v>
      </c>
      <c r="AU134" s="169" t="s">
        <v>78</v>
      </c>
      <c r="AY134" s="14" t="s">
        <v>131</v>
      </c>
      <c r="BE134" s="170">
        <f>IF(N134="základní",J134,0)</f>
        <v>0</v>
      </c>
      <c r="BF134" s="170">
        <f>IF(N134="snížená",J134,0)</f>
        <v>0</v>
      </c>
      <c r="BG134" s="170">
        <f>IF(N134="zákl. přenesená",J134,0)</f>
        <v>0</v>
      </c>
      <c r="BH134" s="170">
        <f>IF(N134="sníž. přenesená",J134,0)</f>
        <v>0</v>
      </c>
      <c r="BI134" s="170">
        <f>IF(N134="nulová",J134,0)</f>
        <v>0</v>
      </c>
      <c r="BJ134" s="14" t="s">
        <v>86</v>
      </c>
      <c r="BK134" s="170">
        <f>ROUND(I134*H134,2)</f>
        <v>0</v>
      </c>
      <c r="BL134" s="14" t="s">
        <v>130</v>
      </c>
      <c r="BM134" s="169" t="s">
        <v>171</v>
      </c>
    </row>
    <row r="135" spans="2:65" s="1" customFormat="1" ht="58.5">
      <c r="B135" s="31"/>
      <c r="C135" s="32"/>
      <c r="D135" s="171" t="s">
        <v>133</v>
      </c>
      <c r="E135" s="32"/>
      <c r="F135" s="172" t="s">
        <v>172</v>
      </c>
      <c r="G135" s="32"/>
      <c r="H135" s="32"/>
      <c r="I135" s="107"/>
      <c r="J135" s="32"/>
      <c r="K135" s="32"/>
      <c r="L135" s="35"/>
      <c r="M135" s="173"/>
      <c r="N135" s="63"/>
      <c r="O135" s="63"/>
      <c r="P135" s="63"/>
      <c r="Q135" s="63"/>
      <c r="R135" s="63"/>
      <c r="S135" s="63"/>
      <c r="T135" s="64"/>
      <c r="AT135" s="14" t="s">
        <v>133</v>
      </c>
      <c r="AU135" s="14" t="s">
        <v>78</v>
      </c>
    </row>
    <row r="136" spans="2:65" s="1" customFormat="1" ht="36" customHeight="1">
      <c r="B136" s="31"/>
      <c r="C136" s="158" t="s">
        <v>173</v>
      </c>
      <c r="D136" s="158" t="s">
        <v>125</v>
      </c>
      <c r="E136" s="159" t="s">
        <v>174</v>
      </c>
      <c r="F136" s="160" t="s">
        <v>175</v>
      </c>
      <c r="G136" s="161" t="s">
        <v>139</v>
      </c>
      <c r="H136" s="162">
        <v>13216</v>
      </c>
      <c r="I136" s="163"/>
      <c r="J136" s="164">
        <f>ROUND(I136*H136,2)</f>
        <v>0</v>
      </c>
      <c r="K136" s="160" t="s">
        <v>129</v>
      </c>
      <c r="L136" s="35"/>
      <c r="M136" s="165" t="s">
        <v>1</v>
      </c>
      <c r="N136" s="166" t="s">
        <v>43</v>
      </c>
      <c r="O136" s="63"/>
      <c r="P136" s="167">
        <f>O136*H136</f>
        <v>0</v>
      </c>
      <c r="Q136" s="167">
        <v>0</v>
      </c>
      <c r="R136" s="167">
        <f>Q136*H136</f>
        <v>0</v>
      </c>
      <c r="S136" s="167">
        <v>0</v>
      </c>
      <c r="T136" s="168">
        <f>S136*H136</f>
        <v>0</v>
      </c>
      <c r="AR136" s="169" t="s">
        <v>130</v>
      </c>
      <c r="AT136" s="169" t="s">
        <v>125</v>
      </c>
      <c r="AU136" s="169" t="s">
        <v>78</v>
      </c>
      <c r="AY136" s="14" t="s">
        <v>131</v>
      </c>
      <c r="BE136" s="170">
        <f>IF(N136="základní",J136,0)</f>
        <v>0</v>
      </c>
      <c r="BF136" s="170">
        <f>IF(N136="snížená",J136,0)</f>
        <v>0</v>
      </c>
      <c r="BG136" s="170">
        <f>IF(N136="zákl. přenesená",J136,0)</f>
        <v>0</v>
      </c>
      <c r="BH136" s="170">
        <f>IF(N136="sníž. přenesená",J136,0)</f>
        <v>0</v>
      </c>
      <c r="BI136" s="170">
        <f>IF(N136="nulová",J136,0)</f>
        <v>0</v>
      </c>
      <c r="BJ136" s="14" t="s">
        <v>86</v>
      </c>
      <c r="BK136" s="170">
        <f>ROUND(I136*H136,2)</f>
        <v>0</v>
      </c>
      <c r="BL136" s="14" t="s">
        <v>130</v>
      </c>
      <c r="BM136" s="169" t="s">
        <v>176</v>
      </c>
    </row>
    <row r="137" spans="2:65" s="1" customFormat="1" ht="58.5">
      <c r="B137" s="31"/>
      <c r="C137" s="32"/>
      <c r="D137" s="171" t="s">
        <v>133</v>
      </c>
      <c r="E137" s="32"/>
      <c r="F137" s="172" t="s">
        <v>177</v>
      </c>
      <c r="G137" s="32"/>
      <c r="H137" s="32"/>
      <c r="I137" s="107"/>
      <c r="J137" s="32"/>
      <c r="K137" s="32"/>
      <c r="L137" s="35"/>
      <c r="M137" s="173"/>
      <c r="N137" s="63"/>
      <c r="O137" s="63"/>
      <c r="P137" s="63"/>
      <c r="Q137" s="63"/>
      <c r="R137" s="63"/>
      <c r="S137" s="63"/>
      <c r="T137" s="64"/>
      <c r="AT137" s="14" t="s">
        <v>133</v>
      </c>
      <c r="AU137" s="14" t="s">
        <v>78</v>
      </c>
    </row>
    <row r="138" spans="2:65" s="1" customFormat="1" ht="19.5">
      <c r="B138" s="31"/>
      <c r="C138" s="32"/>
      <c r="D138" s="171" t="s">
        <v>135</v>
      </c>
      <c r="E138" s="32"/>
      <c r="F138" s="174" t="s">
        <v>178</v>
      </c>
      <c r="G138" s="32"/>
      <c r="H138" s="32"/>
      <c r="I138" s="107"/>
      <c r="J138" s="32"/>
      <c r="K138" s="32"/>
      <c r="L138" s="35"/>
      <c r="M138" s="173"/>
      <c r="N138" s="63"/>
      <c r="O138" s="63"/>
      <c r="P138" s="63"/>
      <c r="Q138" s="63"/>
      <c r="R138" s="63"/>
      <c r="S138" s="63"/>
      <c r="T138" s="64"/>
      <c r="AT138" s="14" t="s">
        <v>135</v>
      </c>
      <c r="AU138" s="14" t="s">
        <v>78</v>
      </c>
    </row>
    <row r="139" spans="2:65" s="1" customFormat="1" ht="24" customHeight="1">
      <c r="B139" s="31"/>
      <c r="C139" s="158" t="s">
        <v>179</v>
      </c>
      <c r="D139" s="158" t="s">
        <v>125</v>
      </c>
      <c r="E139" s="159" t="s">
        <v>180</v>
      </c>
      <c r="F139" s="160" t="s">
        <v>181</v>
      </c>
      <c r="G139" s="161" t="s">
        <v>128</v>
      </c>
      <c r="H139" s="162">
        <v>124</v>
      </c>
      <c r="I139" s="163"/>
      <c r="J139" s="164">
        <f>ROUND(I139*H139,2)</f>
        <v>0</v>
      </c>
      <c r="K139" s="160" t="s">
        <v>129</v>
      </c>
      <c r="L139" s="35"/>
      <c r="M139" s="165" t="s">
        <v>1</v>
      </c>
      <c r="N139" s="166" t="s">
        <v>43</v>
      </c>
      <c r="O139" s="63"/>
      <c r="P139" s="167">
        <f>O139*H139</f>
        <v>0</v>
      </c>
      <c r="Q139" s="167">
        <v>0</v>
      </c>
      <c r="R139" s="167">
        <f>Q139*H139</f>
        <v>0</v>
      </c>
      <c r="S139" s="167">
        <v>0</v>
      </c>
      <c r="T139" s="168">
        <f>S139*H139</f>
        <v>0</v>
      </c>
      <c r="AR139" s="169" t="s">
        <v>130</v>
      </c>
      <c r="AT139" s="169" t="s">
        <v>125</v>
      </c>
      <c r="AU139" s="169" t="s">
        <v>78</v>
      </c>
      <c r="AY139" s="14" t="s">
        <v>131</v>
      </c>
      <c r="BE139" s="170">
        <f>IF(N139="základní",J139,0)</f>
        <v>0</v>
      </c>
      <c r="BF139" s="170">
        <f>IF(N139="snížená",J139,0)</f>
        <v>0</v>
      </c>
      <c r="BG139" s="170">
        <f>IF(N139="zákl. přenesená",J139,0)</f>
        <v>0</v>
      </c>
      <c r="BH139" s="170">
        <f>IF(N139="sníž. přenesená",J139,0)</f>
        <v>0</v>
      </c>
      <c r="BI139" s="170">
        <f>IF(N139="nulová",J139,0)</f>
        <v>0</v>
      </c>
      <c r="BJ139" s="14" t="s">
        <v>86</v>
      </c>
      <c r="BK139" s="170">
        <f>ROUND(I139*H139,2)</f>
        <v>0</v>
      </c>
      <c r="BL139" s="14" t="s">
        <v>130</v>
      </c>
      <c r="BM139" s="169" t="s">
        <v>182</v>
      </c>
    </row>
    <row r="140" spans="2:65" s="1" customFormat="1" ht="39">
      <c r="B140" s="31"/>
      <c r="C140" s="32"/>
      <c r="D140" s="171" t="s">
        <v>133</v>
      </c>
      <c r="E140" s="32"/>
      <c r="F140" s="172" t="s">
        <v>183</v>
      </c>
      <c r="G140" s="32"/>
      <c r="H140" s="32"/>
      <c r="I140" s="107"/>
      <c r="J140" s="32"/>
      <c r="K140" s="32"/>
      <c r="L140" s="35"/>
      <c r="M140" s="173"/>
      <c r="N140" s="63"/>
      <c r="O140" s="63"/>
      <c r="P140" s="63"/>
      <c r="Q140" s="63"/>
      <c r="R140" s="63"/>
      <c r="S140" s="63"/>
      <c r="T140" s="64"/>
      <c r="AT140" s="14" t="s">
        <v>133</v>
      </c>
      <c r="AU140" s="14" t="s">
        <v>78</v>
      </c>
    </row>
    <row r="141" spans="2:65" s="1" customFormat="1" ht="68.25">
      <c r="B141" s="31"/>
      <c r="C141" s="32"/>
      <c r="D141" s="171" t="s">
        <v>135</v>
      </c>
      <c r="E141" s="32"/>
      <c r="F141" s="174" t="s">
        <v>184</v>
      </c>
      <c r="G141" s="32"/>
      <c r="H141" s="32"/>
      <c r="I141" s="107"/>
      <c r="J141" s="32"/>
      <c r="K141" s="32"/>
      <c r="L141" s="35"/>
      <c r="M141" s="173"/>
      <c r="N141" s="63"/>
      <c r="O141" s="63"/>
      <c r="P141" s="63"/>
      <c r="Q141" s="63"/>
      <c r="R141" s="63"/>
      <c r="S141" s="63"/>
      <c r="T141" s="64"/>
      <c r="AT141" s="14" t="s">
        <v>135</v>
      </c>
      <c r="AU141" s="14" t="s">
        <v>78</v>
      </c>
    </row>
    <row r="142" spans="2:65" s="1" customFormat="1" ht="24" customHeight="1">
      <c r="B142" s="31"/>
      <c r="C142" s="158" t="s">
        <v>185</v>
      </c>
      <c r="D142" s="158" t="s">
        <v>125</v>
      </c>
      <c r="E142" s="159" t="s">
        <v>186</v>
      </c>
      <c r="F142" s="160" t="s">
        <v>187</v>
      </c>
      <c r="G142" s="161" t="s">
        <v>139</v>
      </c>
      <c r="H142" s="162">
        <v>88</v>
      </c>
      <c r="I142" s="163"/>
      <c r="J142" s="164">
        <f>ROUND(I142*H142,2)</f>
        <v>0</v>
      </c>
      <c r="K142" s="160" t="s">
        <v>129</v>
      </c>
      <c r="L142" s="35"/>
      <c r="M142" s="165" t="s">
        <v>1</v>
      </c>
      <c r="N142" s="166" t="s">
        <v>43</v>
      </c>
      <c r="O142" s="63"/>
      <c r="P142" s="167">
        <f>O142*H142</f>
        <v>0</v>
      </c>
      <c r="Q142" s="167">
        <v>0</v>
      </c>
      <c r="R142" s="167">
        <f>Q142*H142</f>
        <v>0</v>
      </c>
      <c r="S142" s="167">
        <v>0</v>
      </c>
      <c r="T142" s="168">
        <f>S142*H142</f>
        <v>0</v>
      </c>
      <c r="AR142" s="169" t="s">
        <v>130</v>
      </c>
      <c r="AT142" s="169" t="s">
        <v>125</v>
      </c>
      <c r="AU142" s="169" t="s">
        <v>78</v>
      </c>
      <c r="AY142" s="14" t="s">
        <v>131</v>
      </c>
      <c r="BE142" s="170">
        <f>IF(N142="základní",J142,0)</f>
        <v>0</v>
      </c>
      <c r="BF142" s="170">
        <f>IF(N142="snížená",J142,0)</f>
        <v>0</v>
      </c>
      <c r="BG142" s="170">
        <f>IF(N142="zákl. přenesená",J142,0)</f>
        <v>0</v>
      </c>
      <c r="BH142" s="170">
        <f>IF(N142="sníž. přenesená",J142,0)</f>
        <v>0</v>
      </c>
      <c r="BI142" s="170">
        <f>IF(N142="nulová",J142,0)</f>
        <v>0</v>
      </c>
      <c r="BJ142" s="14" t="s">
        <v>86</v>
      </c>
      <c r="BK142" s="170">
        <f>ROUND(I142*H142,2)</f>
        <v>0</v>
      </c>
      <c r="BL142" s="14" t="s">
        <v>130</v>
      </c>
      <c r="BM142" s="169" t="s">
        <v>188</v>
      </c>
    </row>
    <row r="143" spans="2:65" s="1" customFormat="1" ht="29.25">
      <c r="B143" s="31"/>
      <c r="C143" s="32"/>
      <c r="D143" s="171" t="s">
        <v>133</v>
      </c>
      <c r="E143" s="32"/>
      <c r="F143" s="172" t="s">
        <v>189</v>
      </c>
      <c r="G143" s="32"/>
      <c r="H143" s="32"/>
      <c r="I143" s="107"/>
      <c r="J143" s="32"/>
      <c r="K143" s="32"/>
      <c r="L143" s="35"/>
      <c r="M143" s="173"/>
      <c r="N143" s="63"/>
      <c r="O143" s="63"/>
      <c r="P143" s="63"/>
      <c r="Q143" s="63"/>
      <c r="R143" s="63"/>
      <c r="S143" s="63"/>
      <c r="T143" s="64"/>
      <c r="AT143" s="14" t="s">
        <v>133</v>
      </c>
      <c r="AU143" s="14" t="s">
        <v>78</v>
      </c>
    </row>
    <row r="144" spans="2:65" s="1" customFormat="1" ht="29.25">
      <c r="B144" s="31"/>
      <c r="C144" s="32"/>
      <c r="D144" s="171" t="s">
        <v>135</v>
      </c>
      <c r="E144" s="32"/>
      <c r="F144" s="174" t="s">
        <v>190</v>
      </c>
      <c r="G144" s="32"/>
      <c r="H144" s="32"/>
      <c r="I144" s="107"/>
      <c r="J144" s="32"/>
      <c r="K144" s="32"/>
      <c r="L144" s="35"/>
      <c r="M144" s="173"/>
      <c r="N144" s="63"/>
      <c r="O144" s="63"/>
      <c r="P144" s="63"/>
      <c r="Q144" s="63"/>
      <c r="R144" s="63"/>
      <c r="S144" s="63"/>
      <c r="T144" s="64"/>
      <c r="AT144" s="14" t="s">
        <v>135</v>
      </c>
      <c r="AU144" s="14" t="s">
        <v>78</v>
      </c>
    </row>
    <row r="145" spans="2:65" s="1" customFormat="1" ht="24" customHeight="1">
      <c r="B145" s="31"/>
      <c r="C145" s="158" t="s">
        <v>191</v>
      </c>
      <c r="D145" s="158" t="s">
        <v>125</v>
      </c>
      <c r="E145" s="159" t="s">
        <v>192</v>
      </c>
      <c r="F145" s="160" t="s">
        <v>193</v>
      </c>
      <c r="G145" s="161" t="s">
        <v>139</v>
      </c>
      <c r="H145" s="162">
        <v>88</v>
      </c>
      <c r="I145" s="163"/>
      <c r="J145" s="164">
        <f>ROUND(I145*H145,2)</f>
        <v>0</v>
      </c>
      <c r="K145" s="160" t="s">
        <v>129</v>
      </c>
      <c r="L145" s="35"/>
      <c r="M145" s="165" t="s">
        <v>1</v>
      </c>
      <c r="N145" s="166" t="s">
        <v>43</v>
      </c>
      <c r="O145" s="63"/>
      <c r="P145" s="167">
        <f>O145*H145</f>
        <v>0</v>
      </c>
      <c r="Q145" s="167">
        <v>0</v>
      </c>
      <c r="R145" s="167">
        <f>Q145*H145</f>
        <v>0</v>
      </c>
      <c r="S145" s="167">
        <v>0</v>
      </c>
      <c r="T145" s="168">
        <f>S145*H145</f>
        <v>0</v>
      </c>
      <c r="AR145" s="169" t="s">
        <v>130</v>
      </c>
      <c r="AT145" s="169" t="s">
        <v>125</v>
      </c>
      <c r="AU145" s="169" t="s">
        <v>78</v>
      </c>
      <c r="AY145" s="14" t="s">
        <v>131</v>
      </c>
      <c r="BE145" s="170">
        <f>IF(N145="základní",J145,0)</f>
        <v>0</v>
      </c>
      <c r="BF145" s="170">
        <f>IF(N145="snížená",J145,0)</f>
        <v>0</v>
      </c>
      <c r="BG145" s="170">
        <f>IF(N145="zákl. přenesená",J145,0)</f>
        <v>0</v>
      </c>
      <c r="BH145" s="170">
        <f>IF(N145="sníž. přenesená",J145,0)</f>
        <v>0</v>
      </c>
      <c r="BI145" s="170">
        <f>IF(N145="nulová",J145,0)</f>
        <v>0</v>
      </c>
      <c r="BJ145" s="14" t="s">
        <v>86</v>
      </c>
      <c r="BK145" s="170">
        <f>ROUND(I145*H145,2)</f>
        <v>0</v>
      </c>
      <c r="BL145" s="14" t="s">
        <v>130</v>
      </c>
      <c r="BM145" s="169" t="s">
        <v>194</v>
      </c>
    </row>
    <row r="146" spans="2:65" s="1" customFormat="1" ht="29.25">
      <c r="B146" s="31"/>
      <c r="C146" s="32"/>
      <c r="D146" s="171" t="s">
        <v>133</v>
      </c>
      <c r="E146" s="32"/>
      <c r="F146" s="172" t="s">
        <v>195</v>
      </c>
      <c r="G146" s="32"/>
      <c r="H146" s="32"/>
      <c r="I146" s="107"/>
      <c r="J146" s="32"/>
      <c r="K146" s="32"/>
      <c r="L146" s="35"/>
      <c r="M146" s="173"/>
      <c r="N146" s="63"/>
      <c r="O146" s="63"/>
      <c r="P146" s="63"/>
      <c r="Q146" s="63"/>
      <c r="R146" s="63"/>
      <c r="S146" s="63"/>
      <c r="T146" s="64"/>
      <c r="AT146" s="14" t="s">
        <v>133</v>
      </c>
      <c r="AU146" s="14" t="s">
        <v>78</v>
      </c>
    </row>
    <row r="147" spans="2:65" s="1" customFormat="1" ht="29.25">
      <c r="B147" s="31"/>
      <c r="C147" s="32"/>
      <c r="D147" s="171" t="s">
        <v>135</v>
      </c>
      <c r="E147" s="32"/>
      <c r="F147" s="174" t="s">
        <v>190</v>
      </c>
      <c r="G147" s="32"/>
      <c r="H147" s="32"/>
      <c r="I147" s="107"/>
      <c r="J147" s="32"/>
      <c r="K147" s="32"/>
      <c r="L147" s="35"/>
      <c r="M147" s="173"/>
      <c r="N147" s="63"/>
      <c r="O147" s="63"/>
      <c r="P147" s="63"/>
      <c r="Q147" s="63"/>
      <c r="R147" s="63"/>
      <c r="S147" s="63"/>
      <c r="T147" s="64"/>
      <c r="AT147" s="14" t="s">
        <v>135</v>
      </c>
      <c r="AU147" s="14" t="s">
        <v>78</v>
      </c>
    </row>
    <row r="148" spans="2:65" s="1" customFormat="1" ht="24" customHeight="1">
      <c r="B148" s="31"/>
      <c r="C148" s="158" t="s">
        <v>196</v>
      </c>
      <c r="D148" s="158" t="s">
        <v>125</v>
      </c>
      <c r="E148" s="159" t="s">
        <v>197</v>
      </c>
      <c r="F148" s="160" t="s">
        <v>198</v>
      </c>
      <c r="G148" s="161" t="s">
        <v>128</v>
      </c>
      <c r="H148" s="162">
        <v>40</v>
      </c>
      <c r="I148" s="163"/>
      <c r="J148" s="164">
        <f>ROUND(I148*H148,2)</f>
        <v>0</v>
      </c>
      <c r="K148" s="160" t="s">
        <v>129</v>
      </c>
      <c r="L148" s="35"/>
      <c r="M148" s="165" t="s">
        <v>1</v>
      </c>
      <c r="N148" s="166" t="s">
        <v>43</v>
      </c>
      <c r="O148" s="63"/>
      <c r="P148" s="167">
        <f>O148*H148</f>
        <v>0</v>
      </c>
      <c r="Q148" s="167">
        <v>0</v>
      </c>
      <c r="R148" s="167">
        <f>Q148*H148</f>
        <v>0</v>
      </c>
      <c r="S148" s="167">
        <v>0</v>
      </c>
      <c r="T148" s="168">
        <f>S148*H148</f>
        <v>0</v>
      </c>
      <c r="AR148" s="169" t="s">
        <v>130</v>
      </c>
      <c r="AT148" s="169" t="s">
        <v>125</v>
      </c>
      <c r="AU148" s="169" t="s">
        <v>78</v>
      </c>
      <c r="AY148" s="14" t="s">
        <v>131</v>
      </c>
      <c r="BE148" s="170">
        <f>IF(N148="základní",J148,0)</f>
        <v>0</v>
      </c>
      <c r="BF148" s="170">
        <f>IF(N148="snížená",J148,0)</f>
        <v>0</v>
      </c>
      <c r="BG148" s="170">
        <f>IF(N148="zákl. přenesená",J148,0)</f>
        <v>0</v>
      </c>
      <c r="BH148" s="170">
        <f>IF(N148="sníž. přenesená",J148,0)</f>
        <v>0</v>
      </c>
      <c r="BI148" s="170">
        <f>IF(N148="nulová",J148,0)</f>
        <v>0</v>
      </c>
      <c r="BJ148" s="14" t="s">
        <v>86</v>
      </c>
      <c r="BK148" s="170">
        <f>ROUND(I148*H148,2)</f>
        <v>0</v>
      </c>
      <c r="BL148" s="14" t="s">
        <v>130</v>
      </c>
      <c r="BM148" s="169" t="s">
        <v>199</v>
      </c>
    </row>
    <row r="149" spans="2:65" s="1" customFormat="1" ht="78">
      <c r="B149" s="31"/>
      <c r="C149" s="32"/>
      <c r="D149" s="171" t="s">
        <v>133</v>
      </c>
      <c r="E149" s="32"/>
      <c r="F149" s="172" t="s">
        <v>200</v>
      </c>
      <c r="G149" s="32"/>
      <c r="H149" s="32"/>
      <c r="I149" s="107"/>
      <c r="J149" s="32"/>
      <c r="K149" s="32"/>
      <c r="L149" s="35"/>
      <c r="M149" s="173"/>
      <c r="N149" s="63"/>
      <c r="O149" s="63"/>
      <c r="P149" s="63"/>
      <c r="Q149" s="63"/>
      <c r="R149" s="63"/>
      <c r="S149" s="63"/>
      <c r="T149" s="64"/>
      <c r="AT149" s="14" t="s">
        <v>133</v>
      </c>
      <c r="AU149" s="14" t="s">
        <v>78</v>
      </c>
    </row>
    <row r="150" spans="2:65" s="1" customFormat="1" ht="58.5">
      <c r="B150" s="31"/>
      <c r="C150" s="32"/>
      <c r="D150" s="171" t="s">
        <v>135</v>
      </c>
      <c r="E150" s="32"/>
      <c r="F150" s="174" t="s">
        <v>201</v>
      </c>
      <c r="G150" s="32"/>
      <c r="H150" s="32"/>
      <c r="I150" s="107"/>
      <c r="J150" s="32"/>
      <c r="K150" s="32"/>
      <c r="L150" s="35"/>
      <c r="M150" s="173"/>
      <c r="N150" s="63"/>
      <c r="O150" s="63"/>
      <c r="P150" s="63"/>
      <c r="Q150" s="63"/>
      <c r="R150" s="63"/>
      <c r="S150" s="63"/>
      <c r="T150" s="64"/>
      <c r="AT150" s="14" t="s">
        <v>135</v>
      </c>
      <c r="AU150" s="14" t="s">
        <v>78</v>
      </c>
    </row>
    <row r="151" spans="2:65" s="1" customFormat="1" ht="24" customHeight="1">
      <c r="B151" s="31"/>
      <c r="C151" s="158" t="s">
        <v>202</v>
      </c>
      <c r="D151" s="158" t="s">
        <v>125</v>
      </c>
      <c r="E151" s="159" t="s">
        <v>203</v>
      </c>
      <c r="F151" s="160" t="s">
        <v>204</v>
      </c>
      <c r="G151" s="161" t="s">
        <v>158</v>
      </c>
      <c r="H151" s="162">
        <v>92.22</v>
      </c>
      <c r="I151" s="163"/>
      <c r="J151" s="164">
        <f>ROUND(I151*H151,2)</f>
        <v>0</v>
      </c>
      <c r="K151" s="160" t="s">
        <v>129</v>
      </c>
      <c r="L151" s="35"/>
      <c r="M151" s="165" t="s">
        <v>1</v>
      </c>
      <c r="N151" s="166" t="s">
        <v>43</v>
      </c>
      <c r="O151" s="63"/>
      <c r="P151" s="167">
        <f>O151*H151</f>
        <v>0</v>
      </c>
      <c r="Q151" s="167">
        <v>0</v>
      </c>
      <c r="R151" s="167">
        <f>Q151*H151</f>
        <v>0</v>
      </c>
      <c r="S151" s="167">
        <v>0</v>
      </c>
      <c r="T151" s="168">
        <f>S151*H151</f>
        <v>0</v>
      </c>
      <c r="AR151" s="169" t="s">
        <v>130</v>
      </c>
      <c r="AT151" s="169" t="s">
        <v>125</v>
      </c>
      <c r="AU151" s="169" t="s">
        <v>78</v>
      </c>
      <c r="AY151" s="14" t="s">
        <v>131</v>
      </c>
      <c r="BE151" s="170">
        <f>IF(N151="základní",J151,0)</f>
        <v>0</v>
      </c>
      <c r="BF151" s="170">
        <f>IF(N151="snížená",J151,0)</f>
        <v>0</v>
      </c>
      <c r="BG151" s="170">
        <f>IF(N151="zákl. přenesená",J151,0)</f>
        <v>0</v>
      </c>
      <c r="BH151" s="170">
        <f>IF(N151="sníž. přenesená",J151,0)</f>
        <v>0</v>
      </c>
      <c r="BI151" s="170">
        <f>IF(N151="nulová",J151,0)</f>
        <v>0</v>
      </c>
      <c r="BJ151" s="14" t="s">
        <v>86</v>
      </c>
      <c r="BK151" s="170">
        <f>ROUND(I151*H151,2)</f>
        <v>0</v>
      </c>
      <c r="BL151" s="14" t="s">
        <v>130</v>
      </c>
      <c r="BM151" s="169" t="s">
        <v>205</v>
      </c>
    </row>
    <row r="152" spans="2:65" s="1" customFormat="1" ht="48.75">
      <c r="B152" s="31"/>
      <c r="C152" s="32"/>
      <c r="D152" s="171" t="s">
        <v>133</v>
      </c>
      <c r="E152" s="32"/>
      <c r="F152" s="172" t="s">
        <v>206</v>
      </c>
      <c r="G152" s="32"/>
      <c r="H152" s="32"/>
      <c r="I152" s="107"/>
      <c r="J152" s="32"/>
      <c r="K152" s="32"/>
      <c r="L152" s="35"/>
      <c r="M152" s="173"/>
      <c r="N152" s="63"/>
      <c r="O152" s="63"/>
      <c r="P152" s="63"/>
      <c r="Q152" s="63"/>
      <c r="R152" s="63"/>
      <c r="S152" s="63"/>
      <c r="T152" s="64"/>
      <c r="AT152" s="14" t="s">
        <v>133</v>
      </c>
      <c r="AU152" s="14" t="s">
        <v>78</v>
      </c>
    </row>
    <row r="153" spans="2:65" s="9" customFormat="1" ht="11.25">
      <c r="B153" s="175"/>
      <c r="C153" s="176"/>
      <c r="D153" s="171" t="s">
        <v>207</v>
      </c>
      <c r="E153" s="177" t="s">
        <v>1</v>
      </c>
      <c r="F153" s="178" t="s">
        <v>208</v>
      </c>
      <c r="G153" s="176"/>
      <c r="H153" s="177" t="s">
        <v>1</v>
      </c>
      <c r="I153" s="179"/>
      <c r="J153" s="176"/>
      <c r="K153" s="176"/>
      <c r="L153" s="180"/>
      <c r="M153" s="181"/>
      <c r="N153" s="182"/>
      <c r="O153" s="182"/>
      <c r="P153" s="182"/>
      <c r="Q153" s="182"/>
      <c r="R153" s="182"/>
      <c r="S153" s="182"/>
      <c r="T153" s="183"/>
      <c r="AT153" s="184" t="s">
        <v>207</v>
      </c>
      <c r="AU153" s="184" t="s">
        <v>78</v>
      </c>
      <c r="AV153" s="9" t="s">
        <v>86</v>
      </c>
      <c r="AW153" s="9" t="s">
        <v>34</v>
      </c>
      <c r="AX153" s="9" t="s">
        <v>78</v>
      </c>
      <c r="AY153" s="184" t="s">
        <v>131</v>
      </c>
    </row>
    <row r="154" spans="2:65" s="10" customFormat="1" ht="22.5">
      <c r="B154" s="185"/>
      <c r="C154" s="186"/>
      <c r="D154" s="171" t="s">
        <v>207</v>
      </c>
      <c r="E154" s="187" t="s">
        <v>1</v>
      </c>
      <c r="F154" s="188" t="s">
        <v>209</v>
      </c>
      <c r="G154" s="186"/>
      <c r="H154" s="189">
        <v>19.059999999999999</v>
      </c>
      <c r="I154" s="190"/>
      <c r="J154" s="186"/>
      <c r="K154" s="186"/>
      <c r="L154" s="191"/>
      <c r="M154" s="192"/>
      <c r="N154" s="193"/>
      <c r="O154" s="193"/>
      <c r="P154" s="193"/>
      <c r="Q154" s="193"/>
      <c r="R154" s="193"/>
      <c r="S154" s="193"/>
      <c r="T154" s="194"/>
      <c r="AT154" s="195" t="s">
        <v>207</v>
      </c>
      <c r="AU154" s="195" t="s">
        <v>78</v>
      </c>
      <c r="AV154" s="10" t="s">
        <v>88</v>
      </c>
      <c r="AW154" s="10" t="s">
        <v>34</v>
      </c>
      <c r="AX154" s="10" t="s">
        <v>78</v>
      </c>
      <c r="AY154" s="195" t="s">
        <v>131</v>
      </c>
    </row>
    <row r="155" spans="2:65" s="10" customFormat="1" ht="22.5">
      <c r="B155" s="185"/>
      <c r="C155" s="186"/>
      <c r="D155" s="171" t="s">
        <v>207</v>
      </c>
      <c r="E155" s="187" t="s">
        <v>1</v>
      </c>
      <c r="F155" s="188" t="s">
        <v>210</v>
      </c>
      <c r="G155" s="186"/>
      <c r="H155" s="189">
        <v>19.059999999999999</v>
      </c>
      <c r="I155" s="190"/>
      <c r="J155" s="186"/>
      <c r="K155" s="186"/>
      <c r="L155" s="191"/>
      <c r="M155" s="192"/>
      <c r="N155" s="193"/>
      <c r="O155" s="193"/>
      <c r="P155" s="193"/>
      <c r="Q155" s="193"/>
      <c r="R155" s="193"/>
      <c r="S155" s="193"/>
      <c r="T155" s="194"/>
      <c r="AT155" s="195" t="s">
        <v>207</v>
      </c>
      <c r="AU155" s="195" t="s">
        <v>78</v>
      </c>
      <c r="AV155" s="10" t="s">
        <v>88</v>
      </c>
      <c r="AW155" s="10" t="s">
        <v>34</v>
      </c>
      <c r="AX155" s="10" t="s">
        <v>78</v>
      </c>
      <c r="AY155" s="195" t="s">
        <v>131</v>
      </c>
    </row>
    <row r="156" spans="2:65" s="11" customFormat="1" ht="11.25">
      <c r="B156" s="196"/>
      <c r="C156" s="197"/>
      <c r="D156" s="171" t="s">
        <v>207</v>
      </c>
      <c r="E156" s="198" t="s">
        <v>1</v>
      </c>
      <c r="F156" s="199" t="s">
        <v>211</v>
      </c>
      <c r="G156" s="197"/>
      <c r="H156" s="200">
        <v>38.119999999999997</v>
      </c>
      <c r="I156" s="201"/>
      <c r="J156" s="197"/>
      <c r="K156" s="197"/>
      <c r="L156" s="202"/>
      <c r="M156" s="203"/>
      <c r="N156" s="204"/>
      <c r="O156" s="204"/>
      <c r="P156" s="204"/>
      <c r="Q156" s="204"/>
      <c r="R156" s="204"/>
      <c r="S156" s="204"/>
      <c r="T156" s="205"/>
      <c r="AT156" s="206" t="s">
        <v>207</v>
      </c>
      <c r="AU156" s="206" t="s">
        <v>78</v>
      </c>
      <c r="AV156" s="11" t="s">
        <v>143</v>
      </c>
      <c r="AW156" s="11" t="s">
        <v>34</v>
      </c>
      <c r="AX156" s="11" t="s">
        <v>78</v>
      </c>
      <c r="AY156" s="206" t="s">
        <v>131</v>
      </c>
    </row>
    <row r="157" spans="2:65" s="9" customFormat="1" ht="11.25">
      <c r="B157" s="175"/>
      <c r="C157" s="176"/>
      <c r="D157" s="171" t="s">
        <v>207</v>
      </c>
      <c r="E157" s="177" t="s">
        <v>1</v>
      </c>
      <c r="F157" s="178" t="s">
        <v>212</v>
      </c>
      <c r="G157" s="176"/>
      <c r="H157" s="177" t="s">
        <v>1</v>
      </c>
      <c r="I157" s="179"/>
      <c r="J157" s="176"/>
      <c r="K157" s="176"/>
      <c r="L157" s="180"/>
      <c r="M157" s="181"/>
      <c r="N157" s="182"/>
      <c r="O157" s="182"/>
      <c r="P157" s="182"/>
      <c r="Q157" s="182"/>
      <c r="R157" s="182"/>
      <c r="S157" s="182"/>
      <c r="T157" s="183"/>
      <c r="AT157" s="184" t="s">
        <v>207</v>
      </c>
      <c r="AU157" s="184" t="s">
        <v>78</v>
      </c>
      <c r="AV157" s="9" t="s">
        <v>86</v>
      </c>
      <c r="AW157" s="9" t="s">
        <v>34</v>
      </c>
      <c r="AX157" s="9" t="s">
        <v>78</v>
      </c>
      <c r="AY157" s="184" t="s">
        <v>131</v>
      </c>
    </row>
    <row r="158" spans="2:65" s="10" customFormat="1" ht="11.25">
      <c r="B158" s="185"/>
      <c r="C158" s="186"/>
      <c r="D158" s="171" t="s">
        <v>207</v>
      </c>
      <c r="E158" s="187" t="s">
        <v>1</v>
      </c>
      <c r="F158" s="188" t="s">
        <v>213</v>
      </c>
      <c r="G158" s="186"/>
      <c r="H158" s="189">
        <v>27.05</v>
      </c>
      <c r="I158" s="190"/>
      <c r="J158" s="186"/>
      <c r="K158" s="186"/>
      <c r="L158" s="191"/>
      <c r="M158" s="192"/>
      <c r="N158" s="193"/>
      <c r="O158" s="193"/>
      <c r="P158" s="193"/>
      <c r="Q158" s="193"/>
      <c r="R158" s="193"/>
      <c r="S158" s="193"/>
      <c r="T158" s="194"/>
      <c r="AT158" s="195" t="s">
        <v>207</v>
      </c>
      <c r="AU158" s="195" t="s">
        <v>78</v>
      </c>
      <c r="AV158" s="10" t="s">
        <v>88</v>
      </c>
      <c r="AW158" s="10" t="s">
        <v>34</v>
      </c>
      <c r="AX158" s="10" t="s">
        <v>78</v>
      </c>
      <c r="AY158" s="195" t="s">
        <v>131</v>
      </c>
    </row>
    <row r="159" spans="2:65" s="10" customFormat="1" ht="11.25">
      <c r="B159" s="185"/>
      <c r="C159" s="186"/>
      <c r="D159" s="171" t="s">
        <v>207</v>
      </c>
      <c r="E159" s="187" t="s">
        <v>1</v>
      </c>
      <c r="F159" s="188" t="s">
        <v>214</v>
      </c>
      <c r="G159" s="186"/>
      <c r="H159" s="189">
        <v>27.05</v>
      </c>
      <c r="I159" s="190"/>
      <c r="J159" s="186"/>
      <c r="K159" s="186"/>
      <c r="L159" s="191"/>
      <c r="M159" s="192"/>
      <c r="N159" s="193"/>
      <c r="O159" s="193"/>
      <c r="P159" s="193"/>
      <c r="Q159" s="193"/>
      <c r="R159" s="193"/>
      <c r="S159" s="193"/>
      <c r="T159" s="194"/>
      <c r="AT159" s="195" t="s">
        <v>207</v>
      </c>
      <c r="AU159" s="195" t="s">
        <v>78</v>
      </c>
      <c r="AV159" s="10" t="s">
        <v>88</v>
      </c>
      <c r="AW159" s="10" t="s">
        <v>34</v>
      </c>
      <c r="AX159" s="10" t="s">
        <v>78</v>
      </c>
      <c r="AY159" s="195" t="s">
        <v>131</v>
      </c>
    </row>
    <row r="160" spans="2:65" s="11" customFormat="1" ht="11.25">
      <c r="B160" s="196"/>
      <c r="C160" s="197"/>
      <c r="D160" s="171" t="s">
        <v>207</v>
      </c>
      <c r="E160" s="198" t="s">
        <v>1</v>
      </c>
      <c r="F160" s="199" t="s">
        <v>211</v>
      </c>
      <c r="G160" s="197"/>
      <c r="H160" s="200">
        <v>54.1</v>
      </c>
      <c r="I160" s="201"/>
      <c r="J160" s="197"/>
      <c r="K160" s="197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207</v>
      </c>
      <c r="AU160" s="206" t="s">
        <v>78</v>
      </c>
      <c r="AV160" s="11" t="s">
        <v>143</v>
      </c>
      <c r="AW160" s="11" t="s">
        <v>34</v>
      </c>
      <c r="AX160" s="11" t="s">
        <v>78</v>
      </c>
      <c r="AY160" s="206" t="s">
        <v>131</v>
      </c>
    </row>
    <row r="161" spans="2:65" s="12" customFormat="1" ht="11.25">
      <c r="B161" s="207"/>
      <c r="C161" s="208"/>
      <c r="D161" s="171" t="s">
        <v>207</v>
      </c>
      <c r="E161" s="209" t="s">
        <v>1</v>
      </c>
      <c r="F161" s="210" t="s">
        <v>215</v>
      </c>
      <c r="G161" s="208"/>
      <c r="H161" s="211">
        <v>92.22</v>
      </c>
      <c r="I161" s="212"/>
      <c r="J161" s="208"/>
      <c r="K161" s="208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207</v>
      </c>
      <c r="AU161" s="217" t="s">
        <v>78</v>
      </c>
      <c r="AV161" s="12" t="s">
        <v>130</v>
      </c>
      <c r="AW161" s="12" t="s">
        <v>34</v>
      </c>
      <c r="AX161" s="12" t="s">
        <v>86</v>
      </c>
      <c r="AY161" s="217" t="s">
        <v>131</v>
      </c>
    </row>
    <row r="162" spans="2:65" s="1" customFormat="1" ht="24" customHeight="1">
      <c r="B162" s="31"/>
      <c r="C162" s="158" t="s">
        <v>216</v>
      </c>
      <c r="D162" s="158" t="s">
        <v>125</v>
      </c>
      <c r="E162" s="159" t="s">
        <v>217</v>
      </c>
      <c r="F162" s="160" t="s">
        <v>218</v>
      </c>
      <c r="G162" s="161" t="s">
        <v>219</v>
      </c>
      <c r="H162" s="162">
        <v>165.99600000000001</v>
      </c>
      <c r="I162" s="163"/>
      <c r="J162" s="164">
        <f>ROUND(I162*H162,2)</f>
        <v>0</v>
      </c>
      <c r="K162" s="160" t="s">
        <v>129</v>
      </c>
      <c r="L162" s="35"/>
      <c r="M162" s="165" t="s">
        <v>1</v>
      </c>
      <c r="N162" s="166" t="s">
        <v>43</v>
      </c>
      <c r="O162" s="63"/>
      <c r="P162" s="167">
        <f>O162*H162</f>
        <v>0</v>
      </c>
      <c r="Q162" s="167">
        <v>0</v>
      </c>
      <c r="R162" s="167">
        <f>Q162*H162</f>
        <v>0</v>
      </c>
      <c r="S162" s="167">
        <v>0</v>
      </c>
      <c r="T162" s="168">
        <f>S162*H162</f>
        <v>0</v>
      </c>
      <c r="AR162" s="169" t="s">
        <v>220</v>
      </c>
      <c r="AT162" s="169" t="s">
        <v>125</v>
      </c>
      <c r="AU162" s="169" t="s">
        <v>78</v>
      </c>
      <c r="AY162" s="14" t="s">
        <v>131</v>
      </c>
      <c r="BE162" s="170">
        <f>IF(N162="základní",J162,0)</f>
        <v>0</v>
      </c>
      <c r="BF162" s="170">
        <f>IF(N162="snížená",J162,0)</f>
        <v>0</v>
      </c>
      <c r="BG162" s="170">
        <f>IF(N162="zákl. přenesená",J162,0)</f>
        <v>0</v>
      </c>
      <c r="BH162" s="170">
        <f>IF(N162="sníž. přenesená",J162,0)</f>
        <v>0</v>
      </c>
      <c r="BI162" s="170">
        <f>IF(N162="nulová",J162,0)</f>
        <v>0</v>
      </c>
      <c r="BJ162" s="14" t="s">
        <v>86</v>
      </c>
      <c r="BK162" s="170">
        <f>ROUND(I162*H162,2)</f>
        <v>0</v>
      </c>
      <c r="BL162" s="14" t="s">
        <v>220</v>
      </c>
      <c r="BM162" s="169" t="s">
        <v>221</v>
      </c>
    </row>
    <row r="163" spans="2:65" s="1" customFormat="1" ht="58.5">
      <c r="B163" s="31"/>
      <c r="C163" s="32"/>
      <c r="D163" s="171" t="s">
        <v>133</v>
      </c>
      <c r="E163" s="32"/>
      <c r="F163" s="172" t="s">
        <v>222</v>
      </c>
      <c r="G163" s="32"/>
      <c r="H163" s="32"/>
      <c r="I163" s="107"/>
      <c r="J163" s="32"/>
      <c r="K163" s="32"/>
      <c r="L163" s="35"/>
      <c r="M163" s="173"/>
      <c r="N163" s="63"/>
      <c r="O163" s="63"/>
      <c r="P163" s="63"/>
      <c r="Q163" s="63"/>
      <c r="R163" s="63"/>
      <c r="S163" s="63"/>
      <c r="T163" s="64"/>
      <c r="AT163" s="14" t="s">
        <v>133</v>
      </c>
      <c r="AU163" s="14" t="s">
        <v>78</v>
      </c>
    </row>
    <row r="164" spans="2:65" s="9" customFormat="1" ht="11.25">
      <c r="B164" s="175"/>
      <c r="C164" s="176"/>
      <c r="D164" s="171" t="s">
        <v>207</v>
      </c>
      <c r="E164" s="177" t="s">
        <v>1</v>
      </c>
      <c r="F164" s="178" t="s">
        <v>208</v>
      </c>
      <c r="G164" s="176"/>
      <c r="H164" s="177" t="s">
        <v>1</v>
      </c>
      <c r="I164" s="179"/>
      <c r="J164" s="176"/>
      <c r="K164" s="176"/>
      <c r="L164" s="180"/>
      <c r="M164" s="181"/>
      <c r="N164" s="182"/>
      <c r="O164" s="182"/>
      <c r="P164" s="182"/>
      <c r="Q164" s="182"/>
      <c r="R164" s="182"/>
      <c r="S164" s="182"/>
      <c r="T164" s="183"/>
      <c r="AT164" s="184" t="s">
        <v>207</v>
      </c>
      <c r="AU164" s="184" t="s">
        <v>78</v>
      </c>
      <c r="AV164" s="9" t="s">
        <v>86</v>
      </c>
      <c r="AW164" s="9" t="s">
        <v>34</v>
      </c>
      <c r="AX164" s="9" t="s">
        <v>78</v>
      </c>
      <c r="AY164" s="184" t="s">
        <v>131</v>
      </c>
    </row>
    <row r="165" spans="2:65" s="10" customFormat="1" ht="22.5">
      <c r="B165" s="185"/>
      <c r="C165" s="186"/>
      <c r="D165" s="171" t="s">
        <v>207</v>
      </c>
      <c r="E165" s="187" t="s">
        <v>1</v>
      </c>
      <c r="F165" s="188" t="s">
        <v>223</v>
      </c>
      <c r="G165" s="186"/>
      <c r="H165" s="189">
        <v>34.308</v>
      </c>
      <c r="I165" s="190"/>
      <c r="J165" s="186"/>
      <c r="K165" s="186"/>
      <c r="L165" s="191"/>
      <c r="M165" s="192"/>
      <c r="N165" s="193"/>
      <c r="O165" s="193"/>
      <c r="P165" s="193"/>
      <c r="Q165" s="193"/>
      <c r="R165" s="193"/>
      <c r="S165" s="193"/>
      <c r="T165" s="194"/>
      <c r="AT165" s="195" t="s">
        <v>207</v>
      </c>
      <c r="AU165" s="195" t="s">
        <v>78</v>
      </c>
      <c r="AV165" s="10" t="s">
        <v>88</v>
      </c>
      <c r="AW165" s="10" t="s">
        <v>34</v>
      </c>
      <c r="AX165" s="10" t="s">
        <v>78</v>
      </c>
      <c r="AY165" s="195" t="s">
        <v>131</v>
      </c>
    </row>
    <row r="166" spans="2:65" s="10" customFormat="1" ht="22.5">
      <c r="B166" s="185"/>
      <c r="C166" s="186"/>
      <c r="D166" s="171" t="s">
        <v>207</v>
      </c>
      <c r="E166" s="187" t="s">
        <v>1</v>
      </c>
      <c r="F166" s="188" t="s">
        <v>224</v>
      </c>
      <c r="G166" s="186"/>
      <c r="H166" s="189">
        <v>34.308</v>
      </c>
      <c r="I166" s="190"/>
      <c r="J166" s="186"/>
      <c r="K166" s="186"/>
      <c r="L166" s="191"/>
      <c r="M166" s="192"/>
      <c r="N166" s="193"/>
      <c r="O166" s="193"/>
      <c r="P166" s="193"/>
      <c r="Q166" s="193"/>
      <c r="R166" s="193"/>
      <c r="S166" s="193"/>
      <c r="T166" s="194"/>
      <c r="AT166" s="195" t="s">
        <v>207</v>
      </c>
      <c r="AU166" s="195" t="s">
        <v>78</v>
      </c>
      <c r="AV166" s="10" t="s">
        <v>88</v>
      </c>
      <c r="AW166" s="10" t="s">
        <v>34</v>
      </c>
      <c r="AX166" s="10" t="s">
        <v>78</v>
      </c>
      <c r="AY166" s="195" t="s">
        <v>131</v>
      </c>
    </row>
    <row r="167" spans="2:65" s="11" customFormat="1" ht="11.25">
      <c r="B167" s="196"/>
      <c r="C167" s="197"/>
      <c r="D167" s="171" t="s">
        <v>207</v>
      </c>
      <c r="E167" s="198" t="s">
        <v>1</v>
      </c>
      <c r="F167" s="199" t="s">
        <v>211</v>
      </c>
      <c r="G167" s="197"/>
      <c r="H167" s="200">
        <v>68.616</v>
      </c>
      <c r="I167" s="201"/>
      <c r="J167" s="197"/>
      <c r="K167" s="197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207</v>
      </c>
      <c r="AU167" s="206" t="s">
        <v>78</v>
      </c>
      <c r="AV167" s="11" t="s">
        <v>143</v>
      </c>
      <c r="AW167" s="11" t="s">
        <v>34</v>
      </c>
      <c r="AX167" s="11" t="s">
        <v>78</v>
      </c>
      <c r="AY167" s="206" t="s">
        <v>131</v>
      </c>
    </row>
    <row r="168" spans="2:65" s="9" customFormat="1" ht="11.25">
      <c r="B168" s="175"/>
      <c r="C168" s="176"/>
      <c r="D168" s="171" t="s">
        <v>207</v>
      </c>
      <c r="E168" s="177" t="s">
        <v>1</v>
      </c>
      <c r="F168" s="178" t="s">
        <v>212</v>
      </c>
      <c r="G168" s="176"/>
      <c r="H168" s="177" t="s">
        <v>1</v>
      </c>
      <c r="I168" s="179"/>
      <c r="J168" s="176"/>
      <c r="K168" s="176"/>
      <c r="L168" s="180"/>
      <c r="M168" s="181"/>
      <c r="N168" s="182"/>
      <c r="O168" s="182"/>
      <c r="P168" s="182"/>
      <c r="Q168" s="182"/>
      <c r="R168" s="182"/>
      <c r="S168" s="182"/>
      <c r="T168" s="183"/>
      <c r="AT168" s="184" t="s">
        <v>207</v>
      </c>
      <c r="AU168" s="184" t="s">
        <v>78</v>
      </c>
      <c r="AV168" s="9" t="s">
        <v>86</v>
      </c>
      <c r="AW168" s="9" t="s">
        <v>34</v>
      </c>
      <c r="AX168" s="9" t="s">
        <v>78</v>
      </c>
      <c r="AY168" s="184" t="s">
        <v>131</v>
      </c>
    </row>
    <row r="169" spans="2:65" s="10" customFormat="1" ht="11.25">
      <c r="B169" s="185"/>
      <c r="C169" s="186"/>
      <c r="D169" s="171" t="s">
        <v>207</v>
      </c>
      <c r="E169" s="187" t="s">
        <v>1</v>
      </c>
      <c r="F169" s="188" t="s">
        <v>225</v>
      </c>
      <c r="G169" s="186"/>
      <c r="H169" s="189">
        <v>48.69</v>
      </c>
      <c r="I169" s="190"/>
      <c r="J169" s="186"/>
      <c r="K169" s="186"/>
      <c r="L169" s="191"/>
      <c r="M169" s="192"/>
      <c r="N169" s="193"/>
      <c r="O169" s="193"/>
      <c r="P169" s="193"/>
      <c r="Q169" s="193"/>
      <c r="R169" s="193"/>
      <c r="S169" s="193"/>
      <c r="T169" s="194"/>
      <c r="AT169" s="195" t="s">
        <v>207</v>
      </c>
      <c r="AU169" s="195" t="s">
        <v>78</v>
      </c>
      <c r="AV169" s="10" t="s">
        <v>88</v>
      </c>
      <c r="AW169" s="10" t="s">
        <v>34</v>
      </c>
      <c r="AX169" s="10" t="s">
        <v>78</v>
      </c>
      <c r="AY169" s="195" t="s">
        <v>131</v>
      </c>
    </row>
    <row r="170" spans="2:65" s="10" customFormat="1" ht="11.25">
      <c r="B170" s="185"/>
      <c r="C170" s="186"/>
      <c r="D170" s="171" t="s">
        <v>207</v>
      </c>
      <c r="E170" s="187" t="s">
        <v>1</v>
      </c>
      <c r="F170" s="188" t="s">
        <v>226</v>
      </c>
      <c r="G170" s="186"/>
      <c r="H170" s="189">
        <v>48.69</v>
      </c>
      <c r="I170" s="190"/>
      <c r="J170" s="186"/>
      <c r="K170" s="186"/>
      <c r="L170" s="191"/>
      <c r="M170" s="192"/>
      <c r="N170" s="193"/>
      <c r="O170" s="193"/>
      <c r="P170" s="193"/>
      <c r="Q170" s="193"/>
      <c r="R170" s="193"/>
      <c r="S170" s="193"/>
      <c r="T170" s="194"/>
      <c r="AT170" s="195" t="s">
        <v>207</v>
      </c>
      <c r="AU170" s="195" t="s">
        <v>78</v>
      </c>
      <c r="AV170" s="10" t="s">
        <v>88</v>
      </c>
      <c r="AW170" s="10" t="s">
        <v>34</v>
      </c>
      <c r="AX170" s="10" t="s">
        <v>78</v>
      </c>
      <c r="AY170" s="195" t="s">
        <v>131</v>
      </c>
    </row>
    <row r="171" spans="2:65" s="11" customFormat="1" ht="11.25">
      <c r="B171" s="196"/>
      <c r="C171" s="197"/>
      <c r="D171" s="171" t="s">
        <v>207</v>
      </c>
      <c r="E171" s="198" t="s">
        <v>1</v>
      </c>
      <c r="F171" s="199" t="s">
        <v>211</v>
      </c>
      <c r="G171" s="197"/>
      <c r="H171" s="200">
        <v>97.38</v>
      </c>
      <c r="I171" s="201"/>
      <c r="J171" s="197"/>
      <c r="K171" s="197"/>
      <c r="L171" s="202"/>
      <c r="M171" s="203"/>
      <c r="N171" s="204"/>
      <c r="O171" s="204"/>
      <c r="P171" s="204"/>
      <c r="Q171" s="204"/>
      <c r="R171" s="204"/>
      <c r="S171" s="204"/>
      <c r="T171" s="205"/>
      <c r="AT171" s="206" t="s">
        <v>207</v>
      </c>
      <c r="AU171" s="206" t="s">
        <v>78</v>
      </c>
      <c r="AV171" s="11" t="s">
        <v>143</v>
      </c>
      <c r="AW171" s="11" t="s">
        <v>34</v>
      </c>
      <c r="AX171" s="11" t="s">
        <v>78</v>
      </c>
      <c r="AY171" s="206" t="s">
        <v>131</v>
      </c>
    </row>
    <row r="172" spans="2:65" s="12" customFormat="1" ht="11.25">
      <c r="B172" s="207"/>
      <c r="C172" s="208"/>
      <c r="D172" s="171" t="s">
        <v>207</v>
      </c>
      <c r="E172" s="209" t="s">
        <v>1</v>
      </c>
      <c r="F172" s="210" t="s">
        <v>215</v>
      </c>
      <c r="G172" s="208"/>
      <c r="H172" s="211">
        <v>165.99599999999998</v>
      </c>
      <c r="I172" s="212"/>
      <c r="J172" s="208"/>
      <c r="K172" s="208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207</v>
      </c>
      <c r="AU172" s="217" t="s">
        <v>78</v>
      </c>
      <c r="AV172" s="12" t="s">
        <v>130</v>
      </c>
      <c r="AW172" s="12" t="s">
        <v>34</v>
      </c>
      <c r="AX172" s="12" t="s">
        <v>86</v>
      </c>
      <c r="AY172" s="217" t="s">
        <v>131</v>
      </c>
    </row>
    <row r="173" spans="2:65" s="1" customFormat="1" ht="24" customHeight="1">
      <c r="B173" s="31"/>
      <c r="C173" s="158" t="s">
        <v>227</v>
      </c>
      <c r="D173" s="158" t="s">
        <v>125</v>
      </c>
      <c r="E173" s="159" t="s">
        <v>156</v>
      </c>
      <c r="F173" s="160" t="s">
        <v>157</v>
      </c>
      <c r="G173" s="161" t="s">
        <v>158</v>
      </c>
      <c r="H173" s="162">
        <v>92.22</v>
      </c>
      <c r="I173" s="163"/>
      <c r="J173" s="164">
        <f>ROUND(I173*H173,2)</f>
        <v>0</v>
      </c>
      <c r="K173" s="160" t="s">
        <v>129</v>
      </c>
      <c r="L173" s="35"/>
      <c r="M173" s="165" t="s">
        <v>1</v>
      </c>
      <c r="N173" s="166" t="s">
        <v>43</v>
      </c>
      <c r="O173" s="63"/>
      <c r="P173" s="167">
        <f>O173*H173</f>
        <v>0</v>
      </c>
      <c r="Q173" s="167">
        <v>0</v>
      </c>
      <c r="R173" s="167">
        <f>Q173*H173</f>
        <v>0</v>
      </c>
      <c r="S173" s="167">
        <v>0</v>
      </c>
      <c r="T173" s="168">
        <f>S173*H173</f>
        <v>0</v>
      </c>
      <c r="AR173" s="169" t="s">
        <v>130</v>
      </c>
      <c r="AT173" s="169" t="s">
        <v>125</v>
      </c>
      <c r="AU173" s="169" t="s">
        <v>78</v>
      </c>
      <c r="AY173" s="14" t="s">
        <v>131</v>
      </c>
      <c r="BE173" s="170">
        <f>IF(N173="základní",J173,0)</f>
        <v>0</v>
      </c>
      <c r="BF173" s="170">
        <f>IF(N173="snížená",J173,0)</f>
        <v>0</v>
      </c>
      <c r="BG173" s="170">
        <f>IF(N173="zákl. přenesená",J173,0)</f>
        <v>0</v>
      </c>
      <c r="BH173" s="170">
        <f>IF(N173="sníž. přenesená",J173,0)</f>
        <v>0</v>
      </c>
      <c r="BI173" s="170">
        <f>IF(N173="nulová",J173,0)</f>
        <v>0</v>
      </c>
      <c r="BJ173" s="14" t="s">
        <v>86</v>
      </c>
      <c r="BK173" s="170">
        <f>ROUND(I173*H173,2)</f>
        <v>0</v>
      </c>
      <c r="BL173" s="14" t="s">
        <v>130</v>
      </c>
      <c r="BM173" s="169" t="s">
        <v>228</v>
      </c>
    </row>
    <row r="174" spans="2:65" s="1" customFormat="1" ht="48.75">
      <c r="B174" s="31"/>
      <c r="C174" s="32"/>
      <c r="D174" s="171" t="s">
        <v>133</v>
      </c>
      <c r="E174" s="32"/>
      <c r="F174" s="172" t="s">
        <v>160</v>
      </c>
      <c r="G174" s="32"/>
      <c r="H174" s="32"/>
      <c r="I174" s="107"/>
      <c r="J174" s="32"/>
      <c r="K174" s="32"/>
      <c r="L174" s="35"/>
      <c r="M174" s="173"/>
      <c r="N174" s="63"/>
      <c r="O174" s="63"/>
      <c r="P174" s="63"/>
      <c r="Q174" s="63"/>
      <c r="R174" s="63"/>
      <c r="S174" s="63"/>
      <c r="T174" s="64"/>
      <c r="AT174" s="14" t="s">
        <v>133</v>
      </c>
      <c r="AU174" s="14" t="s">
        <v>78</v>
      </c>
    </row>
    <row r="175" spans="2:65" s="1" customFormat="1" ht="19.5">
      <c r="B175" s="31"/>
      <c r="C175" s="32"/>
      <c r="D175" s="171" t="s">
        <v>135</v>
      </c>
      <c r="E175" s="32"/>
      <c r="F175" s="174" t="s">
        <v>229</v>
      </c>
      <c r="G175" s="32"/>
      <c r="H175" s="32"/>
      <c r="I175" s="107"/>
      <c r="J175" s="32"/>
      <c r="K175" s="32"/>
      <c r="L175" s="35"/>
      <c r="M175" s="173"/>
      <c r="N175" s="63"/>
      <c r="O175" s="63"/>
      <c r="P175" s="63"/>
      <c r="Q175" s="63"/>
      <c r="R175" s="63"/>
      <c r="S175" s="63"/>
      <c r="T175" s="64"/>
      <c r="AT175" s="14" t="s">
        <v>135</v>
      </c>
      <c r="AU175" s="14" t="s">
        <v>78</v>
      </c>
    </row>
    <row r="176" spans="2:65" s="9" customFormat="1" ht="11.25">
      <c r="B176" s="175"/>
      <c r="C176" s="176"/>
      <c r="D176" s="171" t="s">
        <v>207</v>
      </c>
      <c r="E176" s="177" t="s">
        <v>1</v>
      </c>
      <c r="F176" s="178" t="s">
        <v>208</v>
      </c>
      <c r="G176" s="176"/>
      <c r="H176" s="177" t="s">
        <v>1</v>
      </c>
      <c r="I176" s="179"/>
      <c r="J176" s="176"/>
      <c r="K176" s="176"/>
      <c r="L176" s="180"/>
      <c r="M176" s="181"/>
      <c r="N176" s="182"/>
      <c r="O176" s="182"/>
      <c r="P176" s="182"/>
      <c r="Q176" s="182"/>
      <c r="R176" s="182"/>
      <c r="S176" s="182"/>
      <c r="T176" s="183"/>
      <c r="AT176" s="184" t="s">
        <v>207</v>
      </c>
      <c r="AU176" s="184" t="s">
        <v>78</v>
      </c>
      <c r="AV176" s="9" t="s">
        <v>86</v>
      </c>
      <c r="AW176" s="9" t="s">
        <v>34</v>
      </c>
      <c r="AX176" s="9" t="s">
        <v>78</v>
      </c>
      <c r="AY176" s="184" t="s">
        <v>131</v>
      </c>
    </row>
    <row r="177" spans="2:65" s="10" customFormat="1" ht="22.5">
      <c r="B177" s="185"/>
      <c r="C177" s="186"/>
      <c r="D177" s="171" t="s">
        <v>207</v>
      </c>
      <c r="E177" s="187" t="s">
        <v>1</v>
      </c>
      <c r="F177" s="188" t="s">
        <v>209</v>
      </c>
      <c r="G177" s="186"/>
      <c r="H177" s="189">
        <v>19.059999999999999</v>
      </c>
      <c r="I177" s="190"/>
      <c r="J177" s="186"/>
      <c r="K177" s="186"/>
      <c r="L177" s="191"/>
      <c r="M177" s="192"/>
      <c r="N177" s="193"/>
      <c r="O177" s="193"/>
      <c r="P177" s="193"/>
      <c r="Q177" s="193"/>
      <c r="R177" s="193"/>
      <c r="S177" s="193"/>
      <c r="T177" s="194"/>
      <c r="AT177" s="195" t="s">
        <v>207</v>
      </c>
      <c r="AU177" s="195" t="s">
        <v>78</v>
      </c>
      <c r="AV177" s="10" t="s">
        <v>88</v>
      </c>
      <c r="AW177" s="10" t="s">
        <v>34</v>
      </c>
      <c r="AX177" s="10" t="s">
        <v>78</v>
      </c>
      <c r="AY177" s="195" t="s">
        <v>131</v>
      </c>
    </row>
    <row r="178" spans="2:65" s="10" customFormat="1" ht="22.5">
      <c r="B178" s="185"/>
      <c r="C178" s="186"/>
      <c r="D178" s="171" t="s">
        <v>207</v>
      </c>
      <c r="E178" s="187" t="s">
        <v>1</v>
      </c>
      <c r="F178" s="188" t="s">
        <v>210</v>
      </c>
      <c r="G178" s="186"/>
      <c r="H178" s="189">
        <v>19.059999999999999</v>
      </c>
      <c r="I178" s="190"/>
      <c r="J178" s="186"/>
      <c r="K178" s="186"/>
      <c r="L178" s="191"/>
      <c r="M178" s="192"/>
      <c r="N178" s="193"/>
      <c r="O178" s="193"/>
      <c r="P178" s="193"/>
      <c r="Q178" s="193"/>
      <c r="R178" s="193"/>
      <c r="S178" s="193"/>
      <c r="T178" s="194"/>
      <c r="AT178" s="195" t="s">
        <v>207</v>
      </c>
      <c r="AU178" s="195" t="s">
        <v>78</v>
      </c>
      <c r="AV178" s="10" t="s">
        <v>88</v>
      </c>
      <c r="AW178" s="10" t="s">
        <v>34</v>
      </c>
      <c r="AX178" s="10" t="s">
        <v>78</v>
      </c>
      <c r="AY178" s="195" t="s">
        <v>131</v>
      </c>
    </row>
    <row r="179" spans="2:65" s="11" customFormat="1" ht="11.25">
      <c r="B179" s="196"/>
      <c r="C179" s="197"/>
      <c r="D179" s="171" t="s">
        <v>207</v>
      </c>
      <c r="E179" s="198" t="s">
        <v>1</v>
      </c>
      <c r="F179" s="199" t="s">
        <v>211</v>
      </c>
      <c r="G179" s="197"/>
      <c r="H179" s="200">
        <v>38.119999999999997</v>
      </c>
      <c r="I179" s="201"/>
      <c r="J179" s="197"/>
      <c r="K179" s="197"/>
      <c r="L179" s="202"/>
      <c r="M179" s="203"/>
      <c r="N179" s="204"/>
      <c r="O179" s="204"/>
      <c r="P179" s="204"/>
      <c r="Q179" s="204"/>
      <c r="R179" s="204"/>
      <c r="S179" s="204"/>
      <c r="T179" s="205"/>
      <c r="AT179" s="206" t="s">
        <v>207</v>
      </c>
      <c r="AU179" s="206" t="s">
        <v>78</v>
      </c>
      <c r="AV179" s="11" t="s">
        <v>143</v>
      </c>
      <c r="AW179" s="11" t="s">
        <v>34</v>
      </c>
      <c r="AX179" s="11" t="s">
        <v>78</v>
      </c>
      <c r="AY179" s="206" t="s">
        <v>131</v>
      </c>
    </row>
    <row r="180" spans="2:65" s="9" customFormat="1" ht="11.25">
      <c r="B180" s="175"/>
      <c r="C180" s="176"/>
      <c r="D180" s="171" t="s">
        <v>207</v>
      </c>
      <c r="E180" s="177" t="s">
        <v>1</v>
      </c>
      <c r="F180" s="178" t="s">
        <v>212</v>
      </c>
      <c r="G180" s="176"/>
      <c r="H180" s="177" t="s">
        <v>1</v>
      </c>
      <c r="I180" s="179"/>
      <c r="J180" s="176"/>
      <c r="K180" s="176"/>
      <c r="L180" s="180"/>
      <c r="M180" s="181"/>
      <c r="N180" s="182"/>
      <c r="O180" s="182"/>
      <c r="P180" s="182"/>
      <c r="Q180" s="182"/>
      <c r="R180" s="182"/>
      <c r="S180" s="182"/>
      <c r="T180" s="183"/>
      <c r="AT180" s="184" t="s">
        <v>207</v>
      </c>
      <c r="AU180" s="184" t="s">
        <v>78</v>
      </c>
      <c r="AV180" s="9" t="s">
        <v>86</v>
      </c>
      <c r="AW180" s="9" t="s">
        <v>34</v>
      </c>
      <c r="AX180" s="9" t="s">
        <v>78</v>
      </c>
      <c r="AY180" s="184" t="s">
        <v>131</v>
      </c>
    </row>
    <row r="181" spans="2:65" s="10" customFormat="1" ht="11.25">
      <c r="B181" s="185"/>
      <c r="C181" s="186"/>
      <c r="D181" s="171" t="s">
        <v>207</v>
      </c>
      <c r="E181" s="187" t="s">
        <v>1</v>
      </c>
      <c r="F181" s="188" t="s">
        <v>213</v>
      </c>
      <c r="G181" s="186"/>
      <c r="H181" s="189">
        <v>27.05</v>
      </c>
      <c r="I181" s="190"/>
      <c r="J181" s="186"/>
      <c r="K181" s="186"/>
      <c r="L181" s="191"/>
      <c r="M181" s="192"/>
      <c r="N181" s="193"/>
      <c r="O181" s="193"/>
      <c r="P181" s="193"/>
      <c r="Q181" s="193"/>
      <c r="R181" s="193"/>
      <c r="S181" s="193"/>
      <c r="T181" s="194"/>
      <c r="AT181" s="195" t="s">
        <v>207</v>
      </c>
      <c r="AU181" s="195" t="s">
        <v>78</v>
      </c>
      <c r="AV181" s="10" t="s">
        <v>88</v>
      </c>
      <c r="AW181" s="10" t="s">
        <v>34</v>
      </c>
      <c r="AX181" s="10" t="s">
        <v>78</v>
      </c>
      <c r="AY181" s="195" t="s">
        <v>131</v>
      </c>
    </row>
    <row r="182" spans="2:65" s="10" customFormat="1" ht="11.25">
      <c r="B182" s="185"/>
      <c r="C182" s="186"/>
      <c r="D182" s="171" t="s">
        <v>207</v>
      </c>
      <c r="E182" s="187" t="s">
        <v>1</v>
      </c>
      <c r="F182" s="188" t="s">
        <v>214</v>
      </c>
      <c r="G182" s="186"/>
      <c r="H182" s="189">
        <v>27.05</v>
      </c>
      <c r="I182" s="190"/>
      <c r="J182" s="186"/>
      <c r="K182" s="186"/>
      <c r="L182" s="191"/>
      <c r="M182" s="192"/>
      <c r="N182" s="193"/>
      <c r="O182" s="193"/>
      <c r="P182" s="193"/>
      <c r="Q182" s="193"/>
      <c r="R182" s="193"/>
      <c r="S182" s="193"/>
      <c r="T182" s="194"/>
      <c r="AT182" s="195" t="s">
        <v>207</v>
      </c>
      <c r="AU182" s="195" t="s">
        <v>78</v>
      </c>
      <c r="AV182" s="10" t="s">
        <v>88</v>
      </c>
      <c r="AW182" s="10" t="s">
        <v>34</v>
      </c>
      <c r="AX182" s="10" t="s">
        <v>78</v>
      </c>
      <c r="AY182" s="195" t="s">
        <v>131</v>
      </c>
    </row>
    <row r="183" spans="2:65" s="11" customFormat="1" ht="11.25">
      <c r="B183" s="196"/>
      <c r="C183" s="197"/>
      <c r="D183" s="171" t="s">
        <v>207</v>
      </c>
      <c r="E183" s="198" t="s">
        <v>1</v>
      </c>
      <c r="F183" s="199" t="s">
        <v>211</v>
      </c>
      <c r="G183" s="197"/>
      <c r="H183" s="200">
        <v>54.1</v>
      </c>
      <c r="I183" s="201"/>
      <c r="J183" s="197"/>
      <c r="K183" s="197"/>
      <c r="L183" s="202"/>
      <c r="M183" s="203"/>
      <c r="N183" s="204"/>
      <c r="O183" s="204"/>
      <c r="P183" s="204"/>
      <c r="Q183" s="204"/>
      <c r="R183" s="204"/>
      <c r="S183" s="204"/>
      <c r="T183" s="205"/>
      <c r="AT183" s="206" t="s">
        <v>207</v>
      </c>
      <c r="AU183" s="206" t="s">
        <v>78</v>
      </c>
      <c r="AV183" s="11" t="s">
        <v>143</v>
      </c>
      <c r="AW183" s="11" t="s">
        <v>34</v>
      </c>
      <c r="AX183" s="11" t="s">
        <v>78</v>
      </c>
      <c r="AY183" s="206" t="s">
        <v>131</v>
      </c>
    </row>
    <row r="184" spans="2:65" s="12" customFormat="1" ht="11.25">
      <c r="B184" s="207"/>
      <c r="C184" s="208"/>
      <c r="D184" s="171" t="s">
        <v>207</v>
      </c>
      <c r="E184" s="209" t="s">
        <v>1</v>
      </c>
      <c r="F184" s="210" t="s">
        <v>215</v>
      </c>
      <c r="G184" s="208"/>
      <c r="H184" s="211">
        <v>92.22</v>
      </c>
      <c r="I184" s="212"/>
      <c r="J184" s="208"/>
      <c r="K184" s="208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207</v>
      </c>
      <c r="AU184" s="217" t="s">
        <v>78</v>
      </c>
      <c r="AV184" s="12" t="s">
        <v>130</v>
      </c>
      <c r="AW184" s="12" t="s">
        <v>34</v>
      </c>
      <c r="AX184" s="12" t="s">
        <v>86</v>
      </c>
      <c r="AY184" s="217" t="s">
        <v>131</v>
      </c>
    </row>
    <row r="185" spans="2:65" s="1" customFormat="1" ht="24" customHeight="1">
      <c r="B185" s="31"/>
      <c r="C185" s="158" t="s">
        <v>8</v>
      </c>
      <c r="D185" s="158" t="s">
        <v>125</v>
      </c>
      <c r="E185" s="159" t="s">
        <v>230</v>
      </c>
      <c r="F185" s="160" t="s">
        <v>231</v>
      </c>
      <c r="G185" s="161" t="s">
        <v>232</v>
      </c>
      <c r="H185" s="162">
        <v>22</v>
      </c>
      <c r="I185" s="163"/>
      <c r="J185" s="164">
        <f>ROUND(I185*H185,2)</f>
        <v>0</v>
      </c>
      <c r="K185" s="160" t="s">
        <v>129</v>
      </c>
      <c r="L185" s="35"/>
      <c r="M185" s="165" t="s">
        <v>1</v>
      </c>
      <c r="N185" s="166" t="s">
        <v>43</v>
      </c>
      <c r="O185" s="63"/>
      <c r="P185" s="167">
        <f>O185*H185</f>
        <v>0</v>
      </c>
      <c r="Q185" s="167">
        <v>0</v>
      </c>
      <c r="R185" s="167">
        <f>Q185*H185</f>
        <v>0</v>
      </c>
      <c r="S185" s="167">
        <v>0</v>
      </c>
      <c r="T185" s="168">
        <f>S185*H185</f>
        <v>0</v>
      </c>
      <c r="AR185" s="169" t="s">
        <v>130</v>
      </c>
      <c r="AT185" s="169" t="s">
        <v>125</v>
      </c>
      <c r="AU185" s="169" t="s">
        <v>78</v>
      </c>
      <c r="AY185" s="14" t="s">
        <v>131</v>
      </c>
      <c r="BE185" s="170">
        <f>IF(N185="základní",J185,0)</f>
        <v>0</v>
      </c>
      <c r="BF185" s="170">
        <f>IF(N185="snížená",J185,0)</f>
        <v>0</v>
      </c>
      <c r="BG185" s="170">
        <f>IF(N185="zákl. přenesená",J185,0)</f>
        <v>0</v>
      </c>
      <c r="BH185" s="170">
        <f>IF(N185="sníž. přenesená",J185,0)</f>
        <v>0</v>
      </c>
      <c r="BI185" s="170">
        <f>IF(N185="nulová",J185,0)</f>
        <v>0</v>
      </c>
      <c r="BJ185" s="14" t="s">
        <v>86</v>
      </c>
      <c r="BK185" s="170">
        <f>ROUND(I185*H185,2)</f>
        <v>0</v>
      </c>
      <c r="BL185" s="14" t="s">
        <v>130</v>
      </c>
      <c r="BM185" s="169" t="s">
        <v>233</v>
      </c>
    </row>
    <row r="186" spans="2:65" s="1" customFormat="1" ht="48.75">
      <c r="B186" s="31"/>
      <c r="C186" s="32"/>
      <c r="D186" s="171" t="s">
        <v>133</v>
      </c>
      <c r="E186" s="32"/>
      <c r="F186" s="172" t="s">
        <v>234</v>
      </c>
      <c r="G186" s="32"/>
      <c r="H186" s="32"/>
      <c r="I186" s="107"/>
      <c r="J186" s="32"/>
      <c r="K186" s="32"/>
      <c r="L186" s="35"/>
      <c r="M186" s="173"/>
      <c r="N186" s="63"/>
      <c r="O186" s="63"/>
      <c r="P186" s="63"/>
      <c r="Q186" s="63"/>
      <c r="R186" s="63"/>
      <c r="S186" s="63"/>
      <c r="T186" s="64"/>
      <c r="AT186" s="14" t="s">
        <v>133</v>
      </c>
      <c r="AU186" s="14" t="s">
        <v>78</v>
      </c>
    </row>
    <row r="187" spans="2:65" s="1" customFormat="1" ht="29.25">
      <c r="B187" s="31"/>
      <c r="C187" s="32"/>
      <c r="D187" s="171" t="s">
        <v>135</v>
      </c>
      <c r="E187" s="32"/>
      <c r="F187" s="174" t="s">
        <v>235</v>
      </c>
      <c r="G187" s="32"/>
      <c r="H187" s="32"/>
      <c r="I187" s="107"/>
      <c r="J187" s="32"/>
      <c r="K187" s="32"/>
      <c r="L187" s="35"/>
      <c r="M187" s="173"/>
      <c r="N187" s="63"/>
      <c r="O187" s="63"/>
      <c r="P187" s="63"/>
      <c r="Q187" s="63"/>
      <c r="R187" s="63"/>
      <c r="S187" s="63"/>
      <c r="T187" s="64"/>
      <c r="AT187" s="14" t="s">
        <v>135</v>
      </c>
      <c r="AU187" s="14" t="s">
        <v>78</v>
      </c>
    </row>
    <row r="188" spans="2:65" s="1" customFormat="1" ht="24" customHeight="1">
      <c r="B188" s="31"/>
      <c r="C188" s="218" t="s">
        <v>236</v>
      </c>
      <c r="D188" s="218" t="s">
        <v>237</v>
      </c>
      <c r="E188" s="219" t="s">
        <v>238</v>
      </c>
      <c r="F188" s="220" t="s">
        <v>239</v>
      </c>
      <c r="G188" s="221" t="s">
        <v>219</v>
      </c>
      <c r="H188" s="222">
        <v>1503.174</v>
      </c>
      <c r="I188" s="223"/>
      <c r="J188" s="224">
        <f>ROUND(I188*H188,2)</f>
        <v>0</v>
      </c>
      <c r="K188" s="220" t="s">
        <v>129</v>
      </c>
      <c r="L188" s="225"/>
      <c r="M188" s="226" t="s">
        <v>1</v>
      </c>
      <c r="N188" s="227" t="s">
        <v>43</v>
      </c>
      <c r="O188" s="63"/>
      <c r="P188" s="167">
        <f>O188*H188</f>
        <v>0</v>
      </c>
      <c r="Q188" s="167">
        <v>1</v>
      </c>
      <c r="R188" s="167">
        <f>Q188*H188</f>
        <v>1503.174</v>
      </c>
      <c r="S188" s="167">
        <v>0</v>
      </c>
      <c r="T188" s="168">
        <f>S188*H188</f>
        <v>0</v>
      </c>
      <c r="AR188" s="169" t="s">
        <v>220</v>
      </c>
      <c r="AT188" s="169" t="s">
        <v>237</v>
      </c>
      <c r="AU188" s="169" t="s">
        <v>78</v>
      </c>
      <c r="AY188" s="14" t="s">
        <v>131</v>
      </c>
      <c r="BE188" s="170">
        <f>IF(N188="základní",J188,0)</f>
        <v>0</v>
      </c>
      <c r="BF188" s="170">
        <f>IF(N188="snížená",J188,0)</f>
        <v>0</v>
      </c>
      <c r="BG188" s="170">
        <f>IF(N188="zákl. přenesená",J188,0)</f>
        <v>0</v>
      </c>
      <c r="BH188" s="170">
        <f>IF(N188="sníž. přenesená",J188,0)</f>
        <v>0</v>
      </c>
      <c r="BI188" s="170">
        <f>IF(N188="nulová",J188,0)</f>
        <v>0</v>
      </c>
      <c r="BJ188" s="14" t="s">
        <v>86</v>
      </c>
      <c r="BK188" s="170">
        <f>ROUND(I188*H188,2)</f>
        <v>0</v>
      </c>
      <c r="BL188" s="14" t="s">
        <v>220</v>
      </c>
      <c r="BM188" s="169" t="s">
        <v>240</v>
      </c>
    </row>
    <row r="189" spans="2:65" s="1" customFormat="1" ht="11.25">
      <c r="B189" s="31"/>
      <c r="C189" s="32"/>
      <c r="D189" s="171" t="s">
        <v>133</v>
      </c>
      <c r="E189" s="32"/>
      <c r="F189" s="172" t="s">
        <v>239</v>
      </c>
      <c r="G189" s="32"/>
      <c r="H189" s="32"/>
      <c r="I189" s="107"/>
      <c r="J189" s="32"/>
      <c r="K189" s="32"/>
      <c r="L189" s="35"/>
      <c r="M189" s="173"/>
      <c r="N189" s="63"/>
      <c r="O189" s="63"/>
      <c r="P189" s="63"/>
      <c r="Q189" s="63"/>
      <c r="R189" s="63"/>
      <c r="S189" s="63"/>
      <c r="T189" s="64"/>
      <c r="AT189" s="14" t="s">
        <v>133</v>
      </c>
      <c r="AU189" s="14" t="s">
        <v>78</v>
      </c>
    </row>
    <row r="190" spans="2:65" s="1" customFormat="1" ht="24" customHeight="1">
      <c r="B190" s="31"/>
      <c r="C190" s="218" t="s">
        <v>241</v>
      </c>
      <c r="D190" s="218" t="s">
        <v>237</v>
      </c>
      <c r="E190" s="219" t="s">
        <v>242</v>
      </c>
      <c r="F190" s="220" t="s">
        <v>243</v>
      </c>
      <c r="G190" s="221" t="s">
        <v>128</v>
      </c>
      <c r="H190" s="222">
        <v>44</v>
      </c>
      <c r="I190" s="223"/>
      <c r="J190" s="224">
        <f>ROUND(I190*H190,2)</f>
        <v>0</v>
      </c>
      <c r="K190" s="220" t="s">
        <v>129</v>
      </c>
      <c r="L190" s="225"/>
      <c r="M190" s="226" t="s">
        <v>1</v>
      </c>
      <c r="N190" s="227" t="s">
        <v>43</v>
      </c>
      <c r="O190" s="63"/>
      <c r="P190" s="167">
        <f>O190*H190</f>
        <v>0</v>
      </c>
      <c r="Q190" s="167">
        <v>1.23E-3</v>
      </c>
      <c r="R190" s="167">
        <f>Q190*H190</f>
        <v>5.4120000000000001E-2</v>
      </c>
      <c r="S190" s="167">
        <v>0</v>
      </c>
      <c r="T190" s="168">
        <f>S190*H190</f>
        <v>0</v>
      </c>
      <c r="AR190" s="169" t="s">
        <v>220</v>
      </c>
      <c r="AT190" s="169" t="s">
        <v>237</v>
      </c>
      <c r="AU190" s="169" t="s">
        <v>78</v>
      </c>
      <c r="AY190" s="14" t="s">
        <v>131</v>
      </c>
      <c r="BE190" s="170">
        <f>IF(N190="základní",J190,0)</f>
        <v>0</v>
      </c>
      <c r="BF190" s="170">
        <f>IF(N190="snížená",J190,0)</f>
        <v>0</v>
      </c>
      <c r="BG190" s="170">
        <f>IF(N190="zákl. přenesená",J190,0)</f>
        <v>0</v>
      </c>
      <c r="BH190" s="170">
        <f>IF(N190="sníž. přenesená",J190,0)</f>
        <v>0</v>
      </c>
      <c r="BI190" s="170">
        <f>IF(N190="nulová",J190,0)</f>
        <v>0</v>
      </c>
      <c r="BJ190" s="14" t="s">
        <v>86</v>
      </c>
      <c r="BK190" s="170">
        <f>ROUND(I190*H190,2)</f>
        <v>0</v>
      </c>
      <c r="BL190" s="14" t="s">
        <v>220</v>
      </c>
      <c r="BM190" s="169" t="s">
        <v>244</v>
      </c>
    </row>
    <row r="191" spans="2:65" s="1" customFormat="1" ht="19.5">
      <c r="B191" s="31"/>
      <c r="C191" s="32"/>
      <c r="D191" s="171" t="s">
        <v>133</v>
      </c>
      <c r="E191" s="32"/>
      <c r="F191" s="172" t="s">
        <v>243</v>
      </c>
      <c r="G191" s="32"/>
      <c r="H191" s="32"/>
      <c r="I191" s="107"/>
      <c r="J191" s="32"/>
      <c r="K191" s="32"/>
      <c r="L191" s="35"/>
      <c r="M191" s="173"/>
      <c r="N191" s="63"/>
      <c r="O191" s="63"/>
      <c r="P191" s="63"/>
      <c r="Q191" s="63"/>
      <c r="R191" s="63"/>
      <c r="S191" s="63"/>
      <c r="T191" s="64"/>
      <c r="AT191" s="14" t="s">
        <v>133</v>
      </c>
      <c r="AU191" s="14" t="s">
        <v>78</v>
      </c>
    </row>
    <row r="192" spans="2:65" s="1" customFormat="1" ht="24" customHeight="1">
      <c r="B192" s="31"/>
      <c r="C192" s="218" t="s">
        <v>245</v>
      </c>
      <c r="D192" s="218" t="s">
        <v>237</v>
      </c>
      <c r="E192" s="219" t="s">
        <v>246</v>
      </c>
      <c r="F192" s="220" t="s">
        <v>247</v>
      </c>
      <c r="G192" s="221" t="s">
        <v>128</v>
      </c>
      <c r="H192" s="222">
        <v>22</v>
      </c>
      <c r="I192" s="223"/>
      <c r="J192" s="224">
        <f>ROUND(I192*H192,2)</f>
        <v>0</v>
      </c>
      <c r="K192" s="220" t="s">
        <v>129</v>
      </c>
      <c r="L192" s="225"/>
      <c r="M192" s="226" t="s">
        <v>1</v>
      </c>
      <c r="N192" s="227" t="s">
        <v>43</v>
      </c>
      <c r="O192" s="63"/>
      <c r="P192" s="167">
        <f>O192*H192</f>
        <v>0</v>
      </c>
      <c r="Q192" s="167">
        <v>1.8000000000000001E-4</v>
      </c>
      <c r="R192" s="167">
        <f>Q192*H192</f>
        <v>3.96E-3</v>
      </c>
      <c r="S192" s="167">
        <v>0</v>
      </c>
      <c r="T192" s="168">
        <f>S192*H192</f>
        <v>0</v>
      </c>
      <c r="AR192" s="169" t="s">
        <v>220</v>
      </c>
      <c r="AT192" s="169" t="s">
        <v>237</v>
      </c>
      <c r="AU192" s="169" t="s">
        <v>78</v>
      </c>
      <c r="AY192" s="14" t="s">
        <v>131</v>
      </c>
      <c r="BE192" s="170">
        <f>IF(N192="základní",J192,0)</f>
        <v>0</v>
      </c>
      <c r="BF192" s="170">
        <f>IF(N192="snížená",J192,0)</f>
        <v>0</v>
      </c>
      <c r="BG192" s="170">
        <f>IF(N192="zákl. přenesená",J192,0)</f>
        <v>0</v>
      </c>
      <c r="BH192" s="170">
        <f>IF(N192="sníž. přenesená",J192,0)</f>
        <v>0</v>
      </c>
      <c r="BI192" s="170">
        <f>IF(N192="nulová",J192,0)</f>
        <v>0</v>
      </c>
      <c r="BJ192" s="14" t="s">
        <v>86</v>
      </c>
      <c r="BK192" s="170">
        <f>ROUND(I192*H192,2)</f>
        <v>0</v>
      </c>
      <c r="BL192" s="14" t="s">
        <v>220</v>
      </c>
      <c r="BM192" s="169" t="s">
        <v>248</v>
      </c>
    </row>
    <row r="193" spans="2:47" s="1" customFormat="1" ht="11.25">
      <c r="B193" s="31"/>
      <c r="C193" s="32"/>
      <c r="D193" s="171" t="s">
        <v>133</v>
      </c>
      <c r="E193" s="32"/>
      <c r="F193" s="172" t="s">
        <v>247</v>
      </c>
      <c r="G193" s="32"/>
      <c r="H193" s="32"/>
      <c r="I193" s="107"/>
      <c r="J193" s="32"/>
      <c r="K193" s="32"/>
      <c r="L193" s="35"/>
      <c r="M193" s="228"/>
      <c r="N193" s="229"/>
      <c r="O193" s="229"/>
      <c r="P193" s="229"/>
      <c r="Q193" s="229"/>
      <c r="R193" s="229"/>
      <c r="S193" s="229"/>
      <c r="T193" s="230"/>
      <c r="AT193" s="14" t="s">
        <v>133</v>
      </c>
      <c r="AU193" s="14" t="s">
        <v>78</v>
      </c>
    </row>
    <row r="194" spans="2:47" s="1" customFormat="1" ht="6.95" customHeight="1">
      <c r="B194" s="46"/>
      <c r="C194" s="47"/>
      <c r="D194" s="47"/>
      <c r="E194" s="47"/>
      <c r="F194" s="47"/>
      <c r="G194" s="47"/>
      <c r="H194" s="47"/>
      <c r="I194" s="139"/>
      <c r="J194" s="47"/>
      <c r="K194" s="47"/>
      <c r="L194" s="35"/>
    </row>
  </sheetData>
  <sheetProtection algorithmName="SHA-512" hashValue="PmSnMkBIoclsX0PdnVxjyKGyHDRt84wJ9njXR6H9YshHl+o2ykaE4G6T6bcJRtTmNX13zUErbT22bW1BgT2urg==" saltValue="MjiESi03XuuXCgjlXDGAYq9JWQILhL3ZlmemrO/M+VR+vqMv7AVEQ95chEM6/fSqtKXnVUaLbp8m+XMmaMvAcQ==" spinCount="100000" sheet="1" objects="1" scenarios="1" formatColumns="0" formatRows="0" autoFilter="0"/>
  <autoFilter ref="C115:K193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5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0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4" t="s">
        <v>91</v>
      </c>
    </row>
    <row r="3" spans="2:46" ht="6.95" hidden="1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7"/>
      <c r="AT3" s="14" t="s">
        <v>88</v>
      </c>
    </row>
    <row r="4" spans="2:46" ht="24.95" hidden="1" customHeight="1">
      <c r="B4" s="17"/>
      <c r="D4" s="104" t="s">
        <v>104</v>
      </c>
      <c r="L4" s="17"/>
      <c r="M4" s="105" t="s">
        <v>10</v>
      </c>
      <c r="AT4" s="14" t="s">
        <v>4</v>
      </c>
    </row>
    <row r="5" spans="2:46" ht="6.95" hidden="1" customHeight="1">
      <c r="B5" s="17"/>
      <c r="L5" s="17"/>
    </row>
    <row r="6" spans="2:46" ht="12" hidden="1" customHeight="1">
      <c r="B6" s="17"/>
      <c r="D6" s="106" t="s">
        <v>16</v>
      </c>
      <c r="L6" s="17"/>
    </row>
    <row r="7" spans="2:46" ht="16.5" hidden="1" customHeight="1">
      <c r="B7" s="17"/>
      <c r="E7" s="273" t="str">
        <f>'Rekapitulace stavby'!K6</f>
        <v>Odstranění defektoskopických vad Karlovy Vary - Chodov</v>
      </c>
      <c r="F7" s="274"/>
      <c r="G7" s="274"/>
      <c r="H7" s="274"/>
      <c r="L7" s="17"/>
    </row>
    <row r="8" spans="2:46" s="1" customFormat="1" ht="12" hidden="1" customHeight="1">
      <c r="B8" s="35"/>
      <c r="D8" s="106" t="s">
        <v>105</v>
      </c>
      <c r="I8" s="107"/>
      <c r="L8" s="35"/>
    </row>
    <row r="9" spans="2:46" s="1" customFormat="1" ht="36.950000000000003" hidden="1" customHeight="1">
      <c r="B9" s="35"/>
      <c r="E9" s="275" t="s">
        <v>249</v>
      </c>
      <c r="F9" s="276"/>
      <c r="G9" s="276"/>
      <c r="H9" s="276"/>
      <c r="I9" s="107"/>
      <c r="L9" s="35"/>
    </row>
    <row r="10" spans="2:46" s="1" customFormat="1" ht="11.25" hidden="1">
      <c r="B10" s="35"/>
      <c r="I10" s="107"/>
      <c r="L10" s="35"/>
    </row>
    <row r="11" spans="2:46" s="1" customFormat="1" ht="12" hidden="1" customHeight="1">
      <c r="B11" s="35"/>
      <c r="D11" s="106" t="s">
        <v>18</v>
      </c>
      <c r="F11" s="108" t="s">
        <v>1</v>
      </c>
      <c r="I11" s="109" t="s">
        <v>19</v>
      </c>
      <c r="J11" s="108" t="s">
        <v>1</v>
      </c>
      <c r="L11" s="35"/>
    </row>
    <row r="12" spans="2:46" s="1" customFormat="1" ht="12" hidden="1" customHeight="1">
      <c r="B12" s="35"/>
      <c r="D12" s="106" t="s">
        <v>20</v>
      </c>
      <c r="F12" s="108" t="s">
        <v>33</v>
      </c>
      <c r="I12" s="109" t="s">
        <v>22</v>
      </c>
      <c r="J12" s="110" t="str">
        <f>'Rekapitulace stavby'!AN8</f>
        <v>14. 6. 2019</v>
      </c>
      <c r="L12" s="35"/>
    </row>
    <row r="13" spans="2:46" s="1" customFormat="1" ht="10.9" hidden="1" customHeight="1">
      <c r="B13" s="35"/>
      <c r="I13" s="107"/>
      <c r="L13" s="35"/>
    </row>
    <row r="14" spans="2:46" s="1" customFormat="1" ht="12" hidden="1" customHeight="1">
      <c r="B14" s="35"/>
      <c r="D14" s="106" t="s">
        <v>24</v>
      </c>
      <c r="I14" s="109" t="s">
        <v>25</v>
      </c>
      <c r="J14" s="108" t="str">
        <f>IF('Rekapitulace stavby'!AN10="","",'Rekapitulace stavby'!AN10)</f>
        <v>70994234</v>
      </c>
      <c r="L14" s="35"/>
    </row>
    <row r="15" spans="2:46" s="1" customFormat="1" ht="18" hidden="1" customHeight="1">
      <c r="B15" s="35"/>
      <c r="E15" s="108" t="str">
        <f>IF('Rekapitulace stavby'!E11="","",'Rekapitulace stavby'!E11)</f>
        <v>SŽDC, s.o.; OŘ UNL - ST Karlovy Vary</v>
      </c>
      <c r="I15" s="109" t="s">
        <v>28</v>
      </c>
      <c r="J15" s="108" t="str">
        <f>IF('Rekapitulace stavby'!AN11="","",'Rekapitulace stavby'!AN11)</f>
        <v>CZ70994234</v>
      </c>
      <c r="L15" s="35"/>
    </row>
    <row r="16" spans="2:46" s="1" customFormat="1" ht="6.95" hidden="1" customHeight="1">
      <c r="B16" s="35"/>
      <c r="I16" s="107"/>
      <c r="L16" s="35"/>
    </row>
    <row r="17" spans="2:12" s="1" customFormat="1" ht="12" hidden="1" customHeight="1">
      <c r="B17" s="35"/>
      <c r="D17" s="106" t="s">
        <v>30</v>
      </c>
      <c r="I17" s="109" t="s">
        <v>25</v>
      </c>
      <c r="J17" s="27" t="str">
        <f>'Rekapitulace stavby'!AN13</f>
        <v>Vyplň údaj</v>
      </c>
      <c r="L17" s="35"/>
    </row>
    <row r="18" spans="2:12" s="1" customFormat="1" ht="18" hidden="1" customHeight="1">
      <c r="B18" s="35"/>
      <c r="E18" s="277" t="str">
        <f>'Rekapitulace stavby'!E14</f>
        <v>Vyplň údaj</v>
      </c>
      <c r="F18" s="278"/>
      <c r="G18" s="278"/>
      <c r="H18" s="278"/>
      <c r="I18" s="109" t="s">
        <v>28</v>
      </c>
      <c r="J18" s="27" t="str">
        <f>'Rekapitulace stavby'!AN14</f>
        <v>Vyplň údaj</v>
      </c>
      <c r="L18" s="35"/>
    </row>
    <row r="19" spans="2:12" s="1" customFormat="1" ht="6.95" hidden="1" customHeight="1">
      <c r="B19" s="35"/>
      <c r="I19" s="107"/>
      <c r="L19" s="35"/>
    </row>
    <row r="20" spans="2:12" s="1" customFormat="1" ht="12" hidden="1" customHeight="1">
      <c r="B20" s="35"/>
      <c r="D20" s="106" t="s">
        <v>32</v>
      </c>
      <c r="I20" s="109" t="s">
        <v>25</v>
      </c>
      <c r="J20" s="108" t="str">
        <f>IF('Rekapitulace stavby'!AN16="","",'Rekapitulace stavby'!AN16)</f>
        <v/>
      </c>
      <c r="L20" s="35"/>
    </row>
    <row r="21" spans="2:12" s="1" customFormat="1" ht="18" hidden="1" customHeight="1">
      <c r="B21" s="35"/>
      <c r="E21" s="108" t="str">
        <f>IF('Rekapitulace stavby'!E17="","",'Rekapitulace stavby'!E17)</f>
        <v xml:space="preserve"> </v>
      </c>
      <c r="I21" s="109" t="s">
        <v>28</v>
      </c>
      <c r="J21" s="108" t="str">
        <f>IF('Rekapitulace stavby'!AN17="","",'Rekapitulace stavby'!AN17)</f>
        <v/>
      </c>
      <c r="L21" s="35"/>
    </row>
    <row r="22" spans="2:12" s="1" customFormat="1" ht="6.95" hidden="1" customHeight="1">
      <c r="B22" s="35"/>
      <c r="I22" s="107"/>
      <c r="L22" s="35"/>
    </row>
    <row r="23" spans="2:12" s="1" customFormat="1" ht="12" hidden="1" customHeight="1">
      <c r="B23" s="35"/>
      <c r="D23" s="106" t="s">
        <v>35</v>
      </c>
      <c r="I23" s="109" t="s">
        <v>25</v>
      </c>
      <c r="J23" s="108" t="str">
        <f>IF('Rekapitulace stavby'!AN19="","",'Rekapitulace stavby'!AN19)</f>
        <v/>
      </c>
      <c r="L23" s="35"/>
    </row>
    <row r="24" spans="2:12" s="1" customFormat="1" ht="18" hidden="1" customHeight="1">
      <c r="B24" s="35"/>
      <c r="E24" s="108" t="str">
        <f>IF('Rekapitulace stavby'!E20="","",'Rekapitulace stavby'!E20)</f>
        <v>Monika Roztočilová</v>
      </c>
      <c r="I24" s="109" t="s">
        <v>28</v>
      </c>
      <c r="J24" s="108" t="str">
        <f>IF('Rekapitulace stavby'!AN20="","",'Rekapitulace stavby'!AN20)</f>
        <v/>
      </c>
      <c r="L24" s="35"/>
    </row>
    <row r="25" spans="2:12" s="1" customFormat="1" ht="6.95" hidden="1" customHeight="1">
      <c r="B25" s="35"/>
      <c r="I25" s="107"/>
      <c r="L25" s="35"/>
    </row>
    <row r="26" spans="2:12" s="1" customFormat="1" ht="12" hidden="1" customHeight="1">
      <c r="B26" s="35"/>
      <c r="D26" s="106" t="s">
        <v>37</v>
      </c>
      <c r="I26" s="107"/>
      <c r="L26" s="35"/>
    </row>
    <row r="27" spans="2:12" s="7" customFormat="1" ht="16.5" hidden="1" customHeight="1">
      <c r="B27" s="111"/>
      <c r="E27" s="279" t="s">
        <v>1</v>
      </c>
      <c r="F27" s="279"/>
      <c r="G27" s="279"/>
      <c r="H27" s="279"/>
      <c r="I27" s="112"/>
      <c r="L27" s="111"/>
    </row>
    <row r="28" spans="2:12" s="1" customFormat="1" ht="6.95" hidden="1" customHeight="1">
      <c r="B28" s="35"/>
      <c r="I28" s="107"/>
      <c r="L28" s="35"/>
    </row>
    <row r="29" spans="2:12" s="1" customFormat="1" ht="6.95" hidden="1" customHeight="1">
      <c r="B29" s="35"/>
      <c r="D29" s="59"/>
      <c r="E29" s="59"/>
      <c r="F29" s="59"/>
      <c r="G29" s="59"/>
      <c r="H29" s="59"/>
      <c r="I29" s="113"/>
      <c r="J29" s="59"/>
      <c r="K29" s="59"/>
      <c r="L29" s="35"/>
    </row>
    <row r="30" spans="2:12" s="1" customFormat="1" ht="25.35" hidden="1" customHeight="1">
      <c r="B30" s="35"/>
      <c r="D30" s="114" t="s">
        <v>38</v>
      </c>
      <c r="I30" s="107"/>
      <c r="J30" s="115">
        <f>ROUND(J116, 2)</f>
        <v>0</v>
      </c>
      <c r="L30" s="35"/>
    </row>
    <row r="31" spans="2:12" s="1" customFormat="1" ht="6.95" hidden="1" customHeight="1">
      <c r="B31" s="35"/>
      <c r="D31" s="59"/>
      <c r="E31" s="59"/>
      <c r="F31" s="59"/>
      <c r="G31" s="59"/>
      <c r="H31" s="59"/>
      <c r="I31" s="113"/>
      <c r="J31" s="59"/>
      <c r="K31" s="59"/>
      <c r="L31" s="35"/>
    </row>
    <row r="32" spans="2:12" s="1" customFormat="1" ht="14.45" hidden="1" customHeight="1">
      <c r="B32" s="35"/>
      <c r="F32" s="116" t="s">
        <v>40</v>
      </c>
      <c r="I32" s="117" t="s">
        <v>39</v>
      </c>
      <c r="J32" s="116" t="s">
        <v>41</v>
      </c>
      <c r="L32" s="35"/>
    </row>
    <row r="33" spans="2:12" s="1" customFormat="1" ht="14.45" hidden="1" customHeight="1">
      <c r="B33" s="35"/>
      <c r="D33" s="118" t="s">
        <v>42</v>
      </c>
      <c r="E33" s="106" t="s">
        <v>43</v>
      </c>
      <c r="F33" s="119">
        <f>ROUND((SUM(BE116:BE124)),  2)</f>
        <v>0</v>
      </c>
      <c r="I33" s="120">
        <v>0.21</v>
      </c>
      <c r="J33" s="119">
        <f>ROUND(((SUM(BE116:BE124))*I33),  2)</f>
        <v>0</v>
      </c>
      <c r="L33" s="35"/>
    </row>
    <row r="34" spans="2:12" s="1" customFormat="1" ht="14.45" hidden="1" customHeight="1">
      <c r="B34" s="35"/>
      <c r="E34" s="106" t="s">
        <v>44</v>
      </c>
      <c r="F34" s="119">
        <f>ROUND((SUM(BF116:BF124)),  2)</f>
        <v>0</v>
      </c>
      <c r="I34" s="120">
        <v>0.15</v>
      </c>
      <c r="J34" s="119">
        <f>ROUND(((SUM(BF116:BF124))*I34),  2)</f>
        <v>0</v>
      </c>
      <c r="L34" s="35"/>
    </row>
    <row r="35" spans="2:12" s="1" customFormat="1" ht="14.45" hidden="1" customHeight="1">
      <c r="B35" s="35"/>
      <c r="E35" s="106" t="s">
        <v>45</v>
      </c>
      <c r="F35" s="119">
        <f>ROUND((SUM(BG116:BG124)),  2)</f>
        <v>0</v>
      </c>
      <c r="I35" s="120">
        <v>0.21</v>
      </c>
      <c r="J35" s="119">
        <f>0</f>
        <v>0</v>
      </c>
      <c r="L35" s="35"/>
    </row>
    <row r="36" spans="2:12" s="1" customFormat="1" ht="14.45" hidden="1" customHeight="1">
      <c r="B36" s="35"/>
      <c r="E36" s="106" t="s">
        <v>46</v>
      </c>
      <c r="F36" s="119">
        <f>ROUND((SUM(BH116:BH124)),  2)</f>
        <v>0</v>
      </c>
      <c r="I36" s="120">
        <v>0.15</v>
      </c>
      <c r="J36" s="119">
        <f>0</f>
        <v>0</v>
      </c>
      <c r="L36" s="35"/>
    </row>
    <row r="37" spans="2:12" s="1" customFormat="1" ht="14.45" hidden="1" customHeight="1">
      <c r="B37" s="35"/>
      <c r="E37" s="106" t="s">
        <v>47</v>
      </c>
      <c r="F37" s="119">
        <f>ROUND((SUM(BI116:BI124)),  2)</f>
        <v>0</v>
      </c>
      <c r="I37" s="120">
        <v>0</v>
      </c>
      <c r="J37" s="119">
        <f>0</f>
        <v>0</v>
      </c>
      <c r="L37" s="35"/>
    </row>
    <row r="38" spans="2:12" s="1" customFormat="1" ht="6.95" hidden="1" customHeight="1">
      <c r="B38" s="35"/>
      <c r="I38" s="107"/>
      <c r="L38" s="35"/>
    </row>
    <row r="39" spans="2:12" s="1" customFormat="1" ht="25.35" hidden="1" customHeight="1">
      <c r="B39" s="35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6"/>
      <c r="J39" s="127">
        <f>SUM(J30:J37)</f>
        <v>0</v>
      </c>
      <c r="K39" s="128"/>
      <c r="L39" s="35"/>
    </row>
    <row r="40" spans="2:12" s="1" customFormat="1" ht="14.45" hidden="1" customHeight="1">
      <c r="B40" s="35"/>
      <c r="I40" s="107"/>
      <c r="L40" s="35"/>
    </row>
    <row r="41" spans="2:12" ht="14.45" hidden="1" customHeight="1">
      <c r="B41" s="17"/>
      <c r="L41" s="17"/>
    </row>
    <row r="42" spans="2:12" ht="14.45" hidden="1" customHeight="1">
      <c r="B42" s="17"/>
      <c r="L42" s="17"/>
    </row>
    <row r="43" spans="2:12" ht="14.45" hidden="1" customHeight="1">
      <c r="B43" s="17"/>
      <c r="L43" s="17"/>
    </row>
    <row r="44" spans="2:12" ht="14.45" hidden="1" customHeight="1">
      <c r="B44" s="17"/>
      <c r="L44" s="17"/>
    </row>
    <row r="45" spans="2:12" ht="14.45" hidden="1" customHeight="1">
      <c r="B45" s="17"/>
      <c r="L45" s="17"/>
    </row>
    <row r="46" spans="2:12" ht="14.45" hidden="1" customHeight="1">
      <c r="B46" s="17"/>
      <c r="L46" s="17"/>
    </row>
    <row r="47" spans="2:12" ht="14.45" hidden="1" customHeight="1">
      <c r="B47" s="17"/>
      <c r="L47" s="17"/>
    </row>
    <row r="48" spans="2:12" ht="14.45" hidden="1" customHeight="1">
      <c r="B48" s="17"/>
      <c r="L48" s="17"/>
    </row>
    <row r="49" spans="2:12" ht="14.45" hidden="1" customHeight="1">
      <c r="B49" s="17"/>
      <c r="L49" s="17"/>
    </row>
    <row r="50" spans="2:12" s="1" customFormat="1" ht="14.45" hidden="1" customHeight="1">
      <c r="B50" s="35"/>
      <c r="D50" s="129" t="s">
        <v>51</v>
      </c>
      <c r="E50" s="130"/>
      <c r="F50" s="130"/>
      <c r="G50" s="129" t="s">
        <v>52</v>
      </c>
      <c r="H50" s="130"/>
      <c r="I50" s="131"/>
      <c r="J50" s="130"/>
      <c r="K50" s="130"/>
      <c r="L50" s="35"/>
    </row>
    <row r="51" spans="2:12" ht="11.25" hidden="1">
      <c r="B51" s="17"/>
      <c r="L51" s="17"/>
    </row>
    <row r="52" spans="2:12" ht="11.25" hidden="1">
      <c r="B52" s="17"/>
      <c r="L52" s="17"/>
    </row>
    <row r="53" spans="2:12" ht="11.25" hidden="1">
      <c r="B53" s="17"/>
      <c r="L53" s="17"/>
    </row>
    <row r="54" spans="2:12" ht="11.25" hidden="1">
      <c r="B54" s="17"/>
      <c r="L54" s="17"/>
    </row>
    <row r="55" spans="2:12" ht="11.25" hidden="1">
      <c r="B55" s="17"/>
      <c r="L55" s="17"/>
    </row>
    <row r="56" spans="2:12" ht="11.25" hidden="1">
      <c r="B56" s="17"/>
      <c r="L56" s="17"/>
    </row>
    <row r="57" spans="2:12" ht="11.25" hidden="1">
      <c r="B57" s="17"/>
      <c r="L57" s="17"/>
    </row>
    <row r="58" spans="2:12" ht="11.25" hidden="1">
      <c r="B58" s="17"/>
      <c r="L58" s="17"/>
    </row>
    <row r="59" spans="2:12" ht="11.25" hidden="1">
      <c r="B59" s="17"/>
      <c r="L59" s="17"/>
    </row>
    <row r="60" spans="2:12" ht="11.25" hidden="1">
      <c r="B60" s="17"/>
      <c r="L60" s="17"/>
    </row>
    <row r="61" spans="2:12" s="1" customFormat="1" ht="12.75" hidden="1">
      <c r="B61" s="35"/>
      <c r="D61" s="132" t="s">
        <v>53</v>
      </c>
      <c r="E61" s="133"/>
      <c r="F61" s="134" t="s">
        <v>54</v>
      </c>
      <c r="G61" s="132" t="s">
        <v>53</v>
      </c>
      <c r="H61" s="133"/>
      <c r="I61" s="135"/>
      <c r="J61" s="136" t="s">
        <v>54</v>
      </c>
      <c r="K61" s="133"/>
      <c r="L61" s="35"/>
    </row>
    <row r="62" spans="2:12" ht="11.25" hidden="1">
      <c r="B62" s="17"/>
      <c r="L62" s="17"/>
    </row>
    <row r="63" spans="2:12" ht="11.25" hidden="1">
      <c r="B63" s="17"/>
      <c r="L63" s="17"/>
    </row>
    <row r="64" spans="2:12" ht="11.25" hidden="1">
      <c r="B64" s="17"/>
      <c r="L64" s="17"/>
    </row>
    <row r="65" spans="2:12" s="1" customFormat="1" ht="12.75" hidden="1">
      <c r="B65" s="35"/>
      <c r="D65" s="129" t="s">
        <v>55</v>
      </c>
      <c r="E65" s="130"/>
      <c r="F65" s="130"/>
      <c r="G65" s="129" t="s">
        <v>56</v>
      </c>
      <c r="H65" s="130"/>
      <c r="I65" s="131"/>
      <c r="J65" s="130"/>
      <c r="K65" s="130"/>
      <c r="L65" s="35"/>
    </row>
    <row r="66" spans="2:12" ht="11.25" hidden="1">
      <c r="B66" s="17"/>
      <c r="L66" s="17"/>
    </row>
    <row r="67" spans="2:12" ht="11.25" hidden="1">
      <c r="B67" s="17"/>
      <c r="L67" s="17"/>
    </row>
    <row r="68" spans="2:12" ht="11.25" hidden="1">
      <c r="B68" s="17"/>
      <c r="L68" s="17"/>
    </row>
    <row r="69" spans="2:12" ht="11.25" hidden="1">
      <c r="B69" s="17"/>
      <c r="L69" s="17"/>
    </row>
    <row r="70" spans="2:12" ht="11.25" hidden="1">
      <c r="B70" s="17"/>
      <c r="L70" s="17"/>
    </row>
    <row r="71" spans="2:12" ht="11.25" hidden="1">
      <c r="B71" s="17"/>
      <c r="L71" s="17"/>
    </row>
    <row r="72" spans="2:12" ht="11.25" hidden="1">
      <c r="B72" s="17"/>
      <c r="L72" s="17"/>
    </row>
    <row r="73" spans="2:12" ht="11.25" hidden="1">
      <c r="B73" s="17"/>
      <c r="L73" s="17"/>
    </row>
    <row r="74" spans="2:12" ht="11.25" hidden="1">
      <c r="B74" s="17"/>
      <c r="L74" s="17"/>
    </row>
    <row r="75" spans="2:12" ht="11.25" hidden="1">
      <c r="B75" s="17"/>
      <c r="L75" s="17"/>
    </row>
    <row r="76" spans="2:12" s="1" customFormat="1" ht="12.75" hidden="1">
      <c r="B76" s="35"/>
      <c r="D76" s="132" t="s">
        <v>53</v>
      </c>
      <c r="E76" s="133"/>
      <c r="F76" s="134" t="s">
        <v>54</v>
      </c>
      <c r="G76" s="132" t="s">
        <v>53</v>
      </c>
      <c r="H76" s="133"/>
      <c r="I76" s="135"/>
      <c r="J76" s="136" t="s">
        <v>54</v>
      </c>
      <c r="K76" s="133"/>
      <c r="L76" s="35"/>
    </row>
    <row r="77" spans="2:12" s="1" customFormat="1" ht="14.45" hidden="1" customHeight="1">
      <c r="B77" s="137"/>
      <c r="C77" s="138"/>
      <c r="D77" s="138"/>
      <c r="E77" s="138"/>
      <c r="F77" s="138"/>
      <c r="G77" s="138"/>
      <c r="H77" s="138"/>
      <c r="I77" s="139"/>
      <c r="J77" s="138"/>
      <c r="K77" s="138"/>
      <c r="L77" s="35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140"/>
      <c r="C81" s="141"/>
      <c r="D81" s="141"/>
      <c r="E81" s="141"/>
      <c r="F81" s="141"/>
      <c r="G81" s="141"/>
      <c r="H81" s="141"/>
      <c r="I81" s="142"/>
      <c r="J81" s="141"/>
      <c r="K81" s="141"/>
      <c r="L81" s="35"/>
    </row>
    <row r="82" spans="2:47" s="1" customFormat="1" ht="24.95" hidden="1" customHeight="1">
      <c r="B82" s="31"/>
      <c r="C82" s="20" t="s">
        <v>107</v>
      </c>
      <c r="D82" s="32"/>
      <c r="E82" s="32"/>
      <c r="F82" s="32"/>
      <c r="G82" s="32"/>
      <c r="H82" s="32"/>
      <c r="I82" s="107"/>
      <c r="J82" s="32"/>
      <c r="K82" s="32"/>
      <c r="L82" s="35"/>
    </row>
    <row r="83" spans="2:47" s="1" customFormat="1" ht="6.95" hidden="1" customHeight="1">
      <c r="B83" s="31"/>
      <c r="C83" s="32"/>
      <c r="D83" s="32"/>
      <c r="E83" s="32"/>
      <c r="F83" s="32"/>
      <c r="G83" s="32"/>
      <c r="H83" s="32"/>
      <c r="I83" s="107"/>
      <c r="J83" s="32"/>
      <c r="K83" s="32"/>
      <c r="L83" s="35"/>
    </row>
    <row r="84" spans="2:47" s="1" customFormat="1" ht="12" hidden="1" customHeight="1">
      <c r="B84" s="31"/>
      <c r="C84" s="26" t="s">
        <v>16</v>
      </c>
      <c r="D84" s="32"/>
      <c r="E84" s="32"/>
      <c r="F84" s="32"/>
      <c r="G84" s="32"/>
      <c r="H84" s="32"/>
      <c r="I84" s="107"/>
      <c r="J84" s="32"/>
      <c r="K84" s="32"/>
      <c r="L84" s="35"/>
    </row>
    <row r="85" spans="2:47" s="1" customFormat="1" ht="16.5" hidden="1" customHeight="1">
      <c r="B85" s="31"/>
      <c r="C85" s="32"/>
      <c r="D85" s="32"/>
      <c r="E85" s="280" t="str">
        <f>E7</f>
        <v>Odstranění defektoskopických vad Karlovy Vary - Chodov</v>
      </c>
      <c r="F85" s="281"/>
      <c r="G85" s="281"/>
      <c r="H85" s="281"/>
      <c r="I85" s="107"/>
      <c r="J85" s="32"/>
      <c r="K85" s="32"/>
      <c r="L85" s="35"/>
    </row>
    <row r="86" spans="2:47" s="1" customFormat="1" ht="12" hidden="1" customHeight="1">
      <c r="B86" s="31"/>
      <c r="C86" s="26" t="s">
        <v>105</v>
      </c>
      <c r="D86" s="32"/>
      <c r="E86" s="32"/>
      <c r="F86" s="32"/>
      <c r="G86" s="32"/>
      <c r="H86" s="32"/>
      <c r="I86" s="107"/>
      <c r="J86" s="32"/>
      <c r="K86" s="32"/>
      <c r="L86" s="35"/>
    </row>
    <row r="87" spans="2:47" s="1" customFormat="1" ht="16.5" hidden="1" customHeight="1">
      <c r="B87" s="31"/>
      <c r="C87" s="32"/>
      <c r="D87" s="32"/>
      <c r="E87" s="252" t="str">
        <f>E9</f>
        <v>A.2 - Materiál zajištěný objednatelem - NEOCEŇOVAT</v>
      </c>
      <c r="F87" s="282"/>
      <c r="G87" s="282"/>
      <c r="H87" s="282"/>
      <c r="I87" s="107"/>
      <c r="J87" s="32"/>
      <c r="K87" s="32"/>
      <c r="L87" s="35"/>
    </row>
    <row r="88" spans="2:47" s="1" customFormat="1" ht="6.95" hidden="1" customHeight="1">
      <c r="B88" s="31"/>
      <c r="C88" s="32"/>
      <c r="D88" s="32"/>
      <c r="E88" s="32"/>
      <c r="F88" s="32"/>
      <c r="G88" s="32"/>
      <c r="H88" s="32"/>
      <c r="I88" s="107"/>
      <c r="J88" s="32"/>
      <c r="K88" s="32"/>
      <c r="L88" s="35"/>
    </row>
    <row r="89" spans="2:47" s="1" customFormat="1" ht="12" hidden="1" customHeight="1">
      <c r="B89" s="31"/>
      <c r="C89" s="26" t="s">
        <v>20</v>
      </c>
      <c r="D89" s="32"/>
      <c r="E89" s="32"/>
      <c r="F89" s="24" t="str">
        <f>F12</f>
        <v xml:space="preserve"> </v>
      </c>
      <c r="G89" s="32"/>
      <c r="H89" s="32"/>
      <c r="I89" s="109" t="s">
        <v>22</v>
      </c>
      <c r="J89" s="58" t="str">
        <f>IF(J12="","",J12)</f>
        <v>14. 6. 2019</v>
      </c>
      <c r="K89" s="32"/>
      <c r="L89" s="35"/>
    </row>
    <row r="90" spans="2:47" s="1" customFormat="1" ht="6.95" hidden="1" customHeight="1">
      <c r="B90" s="31"/>
      <c r="C90" s="32"/>
      <c r="D90" s="32"/>
      <c r="E90" s="32"/>
      <c r="F90" s="32"/>
      <c r="G90" s="32"/>
      <c r="H90" s="32"/>
      <c r="I90" s="107"/>
      <c r="J90" s="32"/>
      <c r="K90" s="32"/>
      <c r="L90" s="35"/>
    </row>
    <row r="91" spans="2:47" s="1" customFormat="1" ht="15.2" hidden="1" customHeight="1">
      <c r="B91" s="31"/>
      <c r="C91" s="26" t="s">
        <v>24</v>
      </c>
      <c r="D91" s="32"/>
      <c r="E91" s="32"/>
      <c r="F91" s="24" t="str">
        <f>E15</f>
        <v>SŽDC, s.o.; OŘ UNL - ST Karlovy Vary</v>
      </c>
      <c r="G91" s="32"/>
      <c r="H91" s="32"/>
      <c r="I91" s="109" t="s">
        <v>32</v>
      </c>
      <c r="J91" s="29" t="str">
        <f>E21</f>
        <v xml:space="preserve"> </v>
      </c>
      <c r="K91" s="32"/>
      <c r="L91" s="35"/>
    </row>
    <row r="92" spans="2:47" s="1" customFormat="1" ht="15.2" hidden="1" customHeight="1">
      <c r="B92" s="31"/>
      <c r="C92" s="26" t="s">
        <v>30</v>
      </c>
      <c r="D92" s="32"/>
      <c r="E92" s="32"/>
      <c r="F92" s="24" t="str">
        <f>IF(E18="","",E18)</f>
        <v>Vyplň údaj</v>
      </c>
      <c r="G92" s="32"/>
      <c r="H92" s="32"/>
      <c r="I92" s="109" t="s">
        <v>35</v>
      </c>
      <c r="J92" s="29" t="str">
        <f>E24</f>
        <v>Monika Roztočilová</v>
      </c>
      <c r="K92" s="32"/>
      <c r="L92" s="35"/>
    </row>
    <row r="93" spans="2:47" s="1" customFormat="1" ht="10.35" hidden="1" customHeight="1">
      <c r="B93" s="31"/>
      <c r="C93" s="32"/>
      <c r="D93" s="32"/>
      <c r="E93" s="32"/>
      <c r="F93" s="32"/>
      <c r="G93" s="32"/>
      <c r="H93" s="32"/>
      <c r="I93" s="107"/>
      <c r="J93" s="32"/>
      <c r="K93" s="32"/>
      <c r="L93" s="35"/>
    </row>
    <row r="94" spans="2:47" s="1" customFormat="1" ht="29.25" hidden="1" customHeight="1">
      <c r="B94" s="31"/>
      <c r="C94" s="143" t="s">
        <v>108</v>
      </c>
      <c r="D94" s="144"/>
      <c r="E94" s="144"/>
      <c r="F94" s="144"/>
      <c r="G94" s="144"/>
      <c r="H94" s="144"/>
      <c r="I94" s="145"/>
      <c r="J94" s="146" t="s">
        <v>109</v>
      </c>
      <c r="K94" s="144"/>
      <c r="L94" s="35"/>
    </row>
    <row r="95" spans="2:47" s="1" customFormat="1" ht="10.35" hidden="1" customHeight="1">
      <c r="B95" s="31"/>
      <c r="C95" s="32"/>
      <c r="D95" s="32"/>
      <c r="E95" s="32"/>
      <c r="F95" s="32"/>
      <c r="G95" s="32"/>
      <c r="H95" s="32"/>
      <c r="I95" s="107"/>
      <c r="J95" s="32"/>
      <c r="K95" s="32"/>
      <c r="L95" s="35"/>
    </row>
    <row r="96" spans="2:47" s="1" customFormat="1" ht="22.9" hidden="1" customHeight="1">
      <c r="B96" s="31"/>
      <c r="C96" s="147" t="s">
        <v>110</v>
      </c>
      <c r="D96" s="32"/>
      <c r="E96" s="32"/>
      <c r="F96" s="32"/>
      <c r="G96" s="32"/>
      <c r="H96" s="32"/>
      <c r="I96" s="107"/>
      <c r="J96" s="76">
        <f>J116</f>
        <v>0</v>
      </c>
      <c r="K96" s="32"/>
      <c r="L96" s="35"/>
      <c r="AU96" s="14" t="s">
        <v>111</v>
      </c>
    </row>
    <row r="97" spans="2:12" s="1" customFormat="1" ht="21.75" hidden="1" customHeight="1">
      <c r="B97" s="31"/>
      <c r="C97" s="32"/>
      <c r="D97" s="32"/>
      <c r="E97" s="32"/>
      <c r="F97" s="32"/>
      <c r="G97" s="32"/>
      <c r="H97" s="32"/>
      <c r="I97" s="107"/>
      <c r="J97" s="32"/>
      <c r="K97" s="32"/>
      <c r="L97" s="35"/>
    </row>
    <row r="98" spans="2:12" s="1" customFormat="1" ht="6.95" hidden="1" customHeight="1">
      <c r="B98" s="46"/>
      <c r="C98" s="47"/>
      <c r="D98" s="47"/>
      <c r="E98" s="47"/>
      <c r="F98" s="47"/>
      <c r="G98" s="47"/>
      <c r="H98" s="47"/>
      <c r="I98" s="139"/>
      <c r="J98" s="47"/>
      <c r="K98" s="47"/>
      <c r="L98" s="35"/>
    </row>
    <row r="99" spans="2:12" ht="11.25" hidden="1"/>
    <row r="100" spans="2:12" ht="11.25" hidden="1"/>
    <row r="101" spans="2:12" ht="11.25" hidden="1"/>
    <row r="102" spans="2:12" s="1" customFormat="1" ht="6.95" customHeight="1">
      <c r="B102" s="48"/>
      <c r="C102" s="49"/>
      <c r="D102" s="49"/>
      <c r="E102" s="49"/>
      <c r="F102" s="49"/>
      <c r="G102" s="49"/>
      <c r="H102" s="49"/>
      <c r="I102" s="142"/>
      <c r="J102" s="49"/>
      <c r="K102" s="49"/>
      <c r="L102" s="35"/>
    </row>
    <row r="103" spans="2:12" s="1" customFormat="1" ht="24.95" customHeight="1">
      <c r="B103" s="31"/>
      <c r="C103" s="20" t="s">
        <v>112</v>
      </c>
      <c r="D103" s="32"/>
      <c r="E103" s="32"/>
      <c r="F103" s="32"/>
      <c r="G103" s="32"/>
      <c r="H103" s="32"/>
      <c r="I103" s="107"/>
      <c r="J103" s="32"/>
      <c r="K103" s="32"/>
      <c r="L103" s="35"/>
    </row>
    <row r="104" spans="2:12" s="1" customFormat="1" ht="6.95" customHeight="1">
      <c r="B104" s="31"/>
      <c r="C104" s="32"/>
      <c r="D104" s="32"/>
      <c r="E104" s="32"/>
      <c r="F104" s="32"/>
      <c r="G104" s="32"/>
      <c r="H104" s="32"/>
      <c r="I104" s="107"/>
      <c r="J104" s="32"/>
      <c r="K104" s="32"/>
      <c r="L104" s="35"/>
    </row>
    <row r="105" spans="2:12" s="1" customFormat="1" ht="12" customHeight="1">
      <c r="B105" s="31"/>
      <c r="C105" s="26" t="s">
        <v>16</v>
      </c>
      <c r="D105" s="32"/>
      <c r="E105" s="32"/>
      <c r="F105" s="32"/>
      <c r="G105" s="32"/>
      <c r="H105" s="32"/>
      <c r="I105" s="107"/>
      <c r="J105" s="32"/>
      <c r="K105" s="32"/>
      <c r="L105" s="35"/>
    </row>
    <row r="106" spans="2:12" s="1" customFormat="1" ht="16.5" customHeight="1">
      <c r="B106" s="31"/>
      <c r="C106" s="32"/>
      <c r="D106" s="32"/>
      <c r="E106" s="280" t="str">
        <f>E7</f>
        <v>Odstranění defektoskopických vad Karlovy Vary - Chodov</v>
      </c>
      <c r="F106" s="281"/>
      <c r="G106" s="281"/>
      <c r="H106" s="281"/>
      <c r="I106" s="107"/>
      <c r="J106" s="32"/>
      <c r="K106" s="32"/>
      <c r="L106" s="35"/>
    </row>
    <row r="107" spans="2:12" s="1" customFormat="1" ht="12" customHeight="1">
      <c r="B107" s="31"/>
      <c r="C107" s="26" t="s">
        <v>105</v>
      </c>
      <c r="D107" s="32"/>
      <c r="E107" s="32"/>
      <c r="F107" s="32"/>
      <c r="G107" s="32"/>
      <c r="H107" s="32"/>
      <c r="I107" s="107"/>
      <c r="J107" s="32"/>
      <c r="K107" s="32"/>
      <c r="L107" s="35"/>
    </row>
    <row r="108" spans="2:12" s="1" customFormat="1" ht="16.5" customHeight="1">
      <c r="B108" s="31"/>
      <c r="C108" s="32"/>
      <c r="D108" s="32"/>
      <c r="E108" s="252" t="str">
        <f>E9</f>
        <v>A.2 - Materiál zajištěný objednatelem - NEOCEŇOVAT</v>
      </c>
      <c r="F108" s="282"/>
      <c r="G108" s="282"/>
      <c r="H108" s="282"/>
      <c r="I108" s="107"/>
      <c r="J108" s="32"/>
      <c r="K108" s="32"/>
      <c r="L108" s="35"/>
    </row>
    <row r="109" spans="2:12" s="1" customFormat="1" ht="6.95" customHeight="1">
      <c r="B109" s="31"/>
      <c r="C109" s="32"/>
      <c r="D109" s="32"/>
      <c r="E109" s="32"/>
      <c r="F109" s="32"/>
      <c r="G109" s="32"/>
      <c r="H109" s="32"/>
      <c r="I109" s="107"/>
      <c r="J109" s="32"/>
      <c r="K109" s="32"/>
      <c r="L109" s="35"/>
    </row>
    <row r="110" spans="2:12" s="1" customFormat="1" ht="12" customHeight="1">
      <c r="B110" s="31"/>
      <c r="C110" s="26" t="s">
        <v>20</v>
      </c>
      <c r="D110" s="32"/>
      <c r="E110" s="32"/>
      <c r="F110" s="24" t="str">
        <f>F12</f>
        <v xml:space="preserve"> </v>
      </c>
      <c r="G110" s="32"/>
      <c r="H110" s="32"/>
      <c r="I110" s="109" t="s">
        <v>22</v>
      </c>
      <c r="J110" s="58" t="str">
        <f>IF(J12="","",J12)</f>
        <v>14. 6. 2019</v>
      </c>
      <c r="K110" s="32"/>
      <c r="L110" s="35"/>
    </row>
    <row r="111" spans="2:12" s="1" customFormat="1" ht="6.95" customHeight="1">
      <c r="B111" s="31"/>
      <c r="C111" s="32"/>
      <c r="D111" s="32"/>
      <c r="E111" s="32"/>
      <c r="F111" s="32"/>
      <c r="G111" s="32"/>
      <c r="H111" s="32"/>
      <c r="I111" s="107"/>
      <c r="J111" s="32"/>
      <c r="K111" s="32"/>
      <c r="L111" s="35"/>
    </row>
    <row r="112" spans="2:12" s="1" customFormat="1" ht="15.2" customHeight="1">
      <c r="B112" s="31"/>
      <c r="C112" s="26" t="s">
        <v>24</v>
      </c>
      <c r="D112" s="32"/>
      <c r="E112" s="32"/>
      <c r="F112" s="24" t="str">
        <f>E15</f>
        <v>SŽDC, s.o.; OŘ UNL - ST Karlovy Vary</v>
      </c>
      <c r="G112" s="32"/>
      <c r="H112" s="32"/>
      <c r="I112" s="109" t="s">
        <v>32</v>
      </c>
      <c r="J112" s="29" t="str">
        <f>E21</f>
        <v xml:space="preserve"> </v>
      </c>
      <c r="K112" s="32"/>
      <c r="L112" s="35"/>
    </row>
    <row r="113" spans="2:65" s="1" customFormat="1" ht="15.2" customHeight="1">
      <c r="B113" s="31"/>
      <c r="C113" s="26" t="s">
        <v>30</v>
      </c>
      <c r="D113" s="32"/>
      <c r="E113" s="32"/>
      <c r="F113" s="24" t="str">
        <f>IF(E18="","",E18)</f>
        <v>Vyplň údaj</v>
      </c>
      <c r="G113" s="32"/>
      <c r="H113" s="32"/>
      <c r="I113" s="109" t="s">
        <v>35</v>
      </c>
      <c r="J113" s="29" t="str">
        <f>E24</f>
        <v>Monika Roztočilová</v>
      </c>
      <c r="K113" s="32"/>
      <c r="L113" s="35"/>
    </row>
    <row r="114" spans="2:65" s="1" customFormat="1" ht="10.35" customHeight="1">
      <c r="B114" s="31"/>
      <c r="C114" s="32"/>
      <c r="D114" s="32"/>
      <c r="E114" s="32"/>
      <c r="F114" s="32"/>
      <c r="G114" s="32"/>
      <c r="H114" s="32"/>
      <c r="I114" s="107"/>
      <c r="J114" s="32"/>
      <c r="K114" s="32"/>
      <c r="L114" s="35"/>
    </row>
    <row r="115" spans="2:65" s="8" customFormat="1" ht="29.25" customHeight="1">
      <c r="B115" s="148"/>
      <c r="C115" s="149" t="s">
        <v>113</v>
      </c>
      <c r="D115" s="150" t="s">
        <v>63</v>
      </c>
      <c r="E115" s="150" t="s">
        <v>59</v>
      </c>
      <c r="F115" s="150" t="s">
        <v>60</v>
      </c>
      <c r="G115" s="150" t="s">
        <v>114</v>
      </c>
      <c r="H115" s="150" t="s">
        <v>115</v>
      </c>
      <c r="I115" s="151" t="s">
        <v>116</v>
      </c>
      <c r="J115" s="150" t="s">
        <v>109</v>
      </c>
      <c r="K115" s="152" t="s">
        <v>117</v>
      </c>
      <c r="L115" s="153"/>
      <c r="M115" s="67" t="s">
        <v>1</v>
      </c>
      <c r="N115" s="68" t="s">
        <v>42</v>
      </c>
      <c r="O115" s="68" t="s">
        <v>118</v>
      </c>
      <c r="P115" s="68" t="s">
        <v>119</v>
      </c>
      <c r="Q115" s="68" t="s">
        <v>120</v>
      </c>
      <c r="R115" s="68" t="s">
        <v>121</v>
      </c>
      <c r="S115" s="68" t="s">
        <v>122</v>
      </c>
      <c r="T115" s="69" t="s">
        <v>123</v>
      </c>
    </row>
    <row r="116" spans="2:65" s="1" customFormat="1" ht="22.9" customHeight="1">
      <c r="B116" s="31"/>
      <c r="C116" s="74" t="s">
        <v>124</v>
      </c>
      <c r="D116" s="32"/>
      <c r="E116" s="32"/>
      <c r="F116" s="32"/>
      <c r="G116" s="32"/>
      <c r="H116" s="32"/>
      <c r="I116" s="107"/>
      <c r="J116" s="154">
        <f>BK116</f>
        <v>0</v>
      </c>
      <c r="K116" s="32"/>
      <c r="L116" s="35"/>
      <c r="M116" s="70"/>
      <c r="N116" s="71"/>
      <c r="O116" s="71"/>
      <c r="P116" s="155">
        <f>SUM(P117:P124)</f>
        <v>0</v>
      </c>
      <c r="Q116" s="71"/>
      <c r="R116" s="155">
        <f>SUM(R117:R124)</f>
        <v>164.40885</v>
      </c>
      <c r="S116" s="71"/>
      <c r="T116" s="156">
        <f>SUM(T117:T124)</f>
        <v>0</v>
      </c>
      <c r="AT116" s="14" t="s">
        <v>77</v>
      </c>
      <c r="AU116" s="14" t="s">
        <v>111</v>
      </c>
      <c r="BK116" s="157">
        <f>SUM(BK117:BK124)</f>
        <v>0</v>
      </c>
    </row>
    <row r="117" spans="2:65" s="1" customFormat="1" ht="24" customHeight="1">
      <c r="B117" s="31"/>
      <c r="C117" s="218" t="s">
        <v>86</v>
      </c>
      <c r="D117" s="218" t="s">
        <v>237</v>
      </c>
      <c r="E117" s="219" t="s">
        <v>250</v>
      </c>
      <c r="F117" s="220" t="s">
        <v>251</v>
      </c>
      <c r="G117" s="221" t="s">
        <v>128</v>
      </c>
      <c r="H117" s="222">
        <v>43</v>
      </c>
      <c r="I117" s="223"/>
      <c r="J117" s="224">
        <f>ROUND(I117*H117,2)</f>
        <v>0</v>
      </c>
      <c r="K117" s="220" t="s">
        <v>129</v>
      </c>
      <c r="L117" s="225"/>
      <c r="M117" s="226" t="s">
        <v>1</v>
      </c>
      <c r="N117" s="227" t="s">
        <v>43</v>
      </c>
      <c r="O117" s="63"/>
      <c r="P117" s="167">
        <f>O117*H117</f>
        <v>0</v>
      </c>
      <c r="Q117" s="167">
        <v>3.70425</v>
      </c>
      <c r="R117" s="167">
        <f>Q117*H117</f>
        <v>159.28274999999999</v>
      </c>
      <c r="S117" s="167">
        <v>0</v>
      </c>
      <c r="T117" s="168">
        <f>S117*H117</f>
        <v>0</v>
      </c>
      <c r="AR117" s="169" t="s">
        <v>220</v>
      </c>
      <c r="AT117" s="169" t="s">
        <v>237</v>
      </c>
      <c r="AU117" s="169" t="s">
        <v>78</v>
      </c>
      <c r="AY117" s="14" t="s">
        <v>131</v>
      </c>
      <c r="BE117" s="170">
        <f>IF(N117="základní",J117,0)</f>
        <v>0</v>
      </c>
      <c r="BF117" s="170">
        <f>IF(N117="snížená",J117,0)</f>
        <v>0</v>
      </c>
      <c r="BG117" s="170">
        <f>IF(N117="zákl. přenesená",J117,0)</f>
        <v>0</v>
      </c>
      <c r="BH117" s="170">
        <f>IF(N117="sníž. přenesená",J117,0)</f>
        <v>0</v>
      </c>
      <c r="BI117" s="170">
        <f>IF(N117="nulová",J117,0)</f>
        <v>0</v>
      </c>
      <c r="BJ117" s="14" t="s">
        <v>86</v>
      </c>
      <c r="BK117" s="170">
        <f>ROUND(I117*H117,2)</f>
        <v>0</v>
      </c>
      <c r="BL117" s="14" t="s">
        <v>220</v>
      </c>
      <c r="BM117" s="169" t="s">
        <v>252</v>
      </c>
    </row>
    <row r="118" spans="2:65" s="1" customFormat="1" ht="11.25">
      <c r="B118" s="31"/>
      <c r="C118" s="32"/>
      <c r="D118" s="171" t="s">
        <v>133</v>
      </c>
      <c r="E118" s="32"/>
      <c r="F118" s="172" t="s">
        <v>251</v>
      </c>
      <c r="G118" s="32"/>
      <c r="H118" s="32"/>
      <c r="I118" s="107"/>
      <c r="J118" s="32"/>
      <c r="K118" s="32"/>
      <c r="L118" s="35"/>
      <c r="M118" s="173"/>
      <c r="N118" s="63"/>
      <c r="O118" s="63"/>
      <c r="P118" s="63"/>
      <c r="Q118" s="63"/>
      <c r="R118" s="63"/>
      <c r="S118" s="63"/>
      <c r="T118" s="64"/>
      <c r="AT118" s="14" t="s">
        <v>133</v>
      </c>
      <c r="AU118" s="14" t="s">
        <v>78</v>
      </c>
    </row>
    <row r="119" spans="2:65" s="1" customFormat="1" ht="24" customHeight="1">
      <c r="B119" s="31"/>
      <c r="C119" s="218" t="s">
        <v>88</v>
      </c>
      <c r="D119" s="218" t="s">
        <v>237</v>
      </c>
      <c r="E119" s="219" t="s">
        <v>253</v>
      </c>
      <c r="F119" s="220" t="s">
        <v>254</v>
      </c>
      <c r="G119" s="221" t="s">
        <v>128</v>
      </c>
      <c r="H119" s="222">
        <v>40</v>
      </c>
      <c r="I119" s="223"/>
      <c r="J119" s="224">
        <f>ROUND(I119*H119,2)</f>
        <v>0</v>
      </c>
      <c r="K119" s="220" t="s">
        <v>129</v>
      </c>
      <c r="L119" s="225"/>
      <c r="M119" s="226" t="s">
        <v>1</v>
      </c>
      <c r="N119" s="227" t="s">
        <v>43</v>
      </c>
      <c r="O119" s="63"/>
      <c r="P119" s="167">
        <f>O119*H119</f>
        <v>0</v>
      </c>
      <c r="Q119" s="167">
        <v>9.7000000000000003E-2</v>
      </c>
      <c r="R119" s="167">
        <f>Q119*H119</f>
        <v>3.88</v>
      </c>
      <c r="S119" s="167">
        <v>0</v>
      </c>
      <c r="T119" s="168">
        <f>S119*H119</f>
        <v>0</v>
      </c>
      <c r="AR119" s="169" t="s">
        <v>220</v>
      </c>
      <c r="AT119" s="169" t="s">
        <v>237</v>
      </c>
      <c r="AU119" s="169" t="s">
        <v>78</v>
      </c>
      <c r="AY119" s="14" t="s">
        <v>131</v>
      </c>
      <c r="BE119" s="170">
        <f>IF(N119="základní",J119,0)</f>
        <v>0</v>
      </c>
      <c r="BF119" s="170">
        <f>IF(N119="snížená",J119,0)</f>
        <v>0</v>
      </c>
      <c r="BG119" s="170">
        <f>IF(N119="zákl. přenesená",J119,0)</f>
        <v>0</v>
      </c>
      <c r="BH119" s="170">
        <f>IF(N119="sníž. přenesená",J119,0)</f>
        <v>0</v>
      </c>
      <c r="BI119" s="170">
        <f>IF(N119="nulová",J119,0)</f>
        <v>0</v>
      </c>
      <c r="BJ119" s="14" t="s">
        <v>86</v>
      </c>
      <c r="BK119" s="170">
        <f>ROUND(I119*H119,2)</f>
        <v>0</v>
      </c>
      <c r="BL119" s="14" t="s">
        <v>220</v>
      </c>
      <c r="BM119" s="169" t="s">
        <v>255</v>
      </c>
    </row>
    <row r="120" spans="2:65" s="1" customFormat="1" ht="11.25">
      <c r="B120" s="31"/>
      <c r="C120" s="32"/>
      <c r="D120" s="171" t="s">
        <v>133</v>
      </c>
      <c r="E120" s="32"/>
      <c r="F120" s="172" t="s">
        <v>254</v>
      </c>
      <c r="G120" s="32"/>
      <c r="H120" s="32"/>
      <c r="I120" s="107"/>
      <c r="J120" s="32"/>
      <c r="K120" s="32"/>
      <c r="L120" s="35"/>
      <c r="M120" s="173"/>
      <c r="N120" s="63"/>
      <c r="O120" s="63"/>
      <c r="P120" s="63"/>
      <c r="Q120" s="63"/>
      <c r="R120" s="63"/>
      <c r="S120" s="63"/>
      <c r="T120" s="64"/>
      <c r="AT120" s="14" t="s">
        <v>133</v>
      </c>
      <c r="AU120" s="14" t="s">
        <v>78</v>
      </c>
    </row>
    <row r="121" spans="2:65" s="1" customFormat="1" ht="24" customHeight="1">
      <c r="B121" s="31"/>
      <c r="C121" s="218" t="s">
        <v>143</v>
      </c>
      <c r="D121" s="218" t="s">
        <v>237</v>
      </c>
      <c r="E121" s="219" t="s">
        <v>256</v>
      </c>
      <c r="F121" s="220" t="s">
        <v>257</v>
      </c>
      <c r="G121" s="221" t="s">
        <v>128</v>
      </c>
      <c r="H121" s="222">
        <v>67</v>
      </c>
      <c r="I121" s="223"/>
      <c r="J121" s="224">
        <f>ROUND(I121*H121,2)</f>
        <v>0</v>
      </c>
      <c r="K121" s="220" t="s">
        <v>129</v>
      </c>
      <c r="L121" s="225"/>
      <c r="M121" s="226" t="s">
        <v>1</v>
      </c>
      <c r="N121" s="227" t="s">
        <v>43</v>
      </c>
      <c r="O121" s="63"/>
      <c r="P121" s="167">
        <f>O121*H121</f>
        <v>0</v>
      </c>
      <c r="Q121" s="167">
        <v>1.004E-2</v>
      </c>
      <c r="R121" s="167">
        <f>Q121*H121</f>
        <v>0.67268000000000006</v>
      </c>
      <c r="S121" s="167">
        <v>0</v>
      </c>
      <c r="T121" s="168">
        <f>S121*H121</f>
        <v>0</v>
      </c>
      <c r="AR121" s="169" t="s">
        <v>220</v>
      </c>
      <c r="AT121" s="169" t="s">
        <v>237</v>
      </c>
      <c r="AU121" s="169" t="s">
        <v>78</v>
      </c>
      <c r="AY121" s="14" t="s">
        <v>131</v>
      </c>
      <c r="BE121" s="170">
        <f>IF(N121="základní",J121,0)</f>
        <v>0</v>
      </c>
      <c r="BF121" s="170">
        <f>IF(N121="snížená",J121,0)</f>
        <v>0</v>
      </c>
      <c r="BG121" s="170">
        <f>IF(N121="zákl. přenesená",J121,0)</f>
        <v>0</v>
      </c>
      <c r="BH121" s="170">
        <f>IF(N121="sníž. přenesená",J121,0)</f>
        <v>0</v>
      </c>
      <c r="BI121" s="170">
        <f>IF(N121="nulová",J121,0)</f>
        <v>0</v>
      </c>
      <c r="BJ121" s="14" t="s">
        <v>86</v>
      </c>
      <c r="BK121" s="170">
        <f>ROUND(I121*H121,2)</f>
        <v>0</v>
      </c>
      <c r="BL121" s="14" t="s">
        <v>220</v>
      </c>
      <c r="BM121" s="169" t="s">
        <v>258</v>
      </c>
    </row>
    <row r="122" spans="2:65" s="1" customFormat="1" ht="11.25">
      <c r="B122" s="31"/>
      <c r="C122" s="32"/>
      <c r="D122" s="171" t="s">
        <v>133</v>
      </c>
      <c r="E122" s="32"/>
      <c r="F122" s="172" t="s">
        <v>257</v>
      </c>
      <c r="G122" s="32"/>
      <c r="H122" s="32"/>
      <c r="I122" s="107"/>
      <c r="J122" s="32"/>
      <c r="K122" s="32"/>
      <c r="L122" s="35"/>
      <c r="M122" s="173"/>
      <c r="N122" s="63"/>
      <c r="O122" s="63"/>
      <c r="P122" s="63"/>
      <c r="Q122" s="63"/>
      <c r="R122" s="63"/>
      <c r="S122" s="63"/>
      <c r="T122" s="64"/>
      <c r="AT122" s="14" t="s">
        <v>133</v>
      </c>
      <c r="AU122" s="14" t="s">
        <v>78</v>
      </c>
    </row>
    <row r="123" spans="2:65" s="1" customFormat="1" ht="24" customHeight="1">
      <c r="B123" s="31"/>
      <c r="C123" s="218" t="s">
        <v>130</v>
      </c>
      <c r="D123" s="218" t="s">
        <v>237</v>
      </c>
      <c r="E123" s="219" t="s">
        <v>259</v>
      </c>
      <c r="F123" s="220" t="s">
        <v>260</v>
      </c>
      <c r="G123" s="221" t="s">
        <v>128</v>
      </c>
      <c r="H123" s="222">
        <v>57</v>
      </c>
      <c r="I123" s="223"/>
      <c r="J123" s="224">
        <f>ROUND(I123*H123,2)</f>
        <v>0</v>
      </c>
      <c r="K123" s="220" t="s">
        <v>129</v>
      </c>
      <c r="L123" s="225"/>
      <c r="M123" s="226" t="s">
        <v>1</v>
      </c>
      <c r="N123" s="227" t="s">
        <v>43</v>
      </c>
      <c r="O123" s="63"/>
      <c r="P123" s="167">
        <f>O123*H123</f>
        <v>0</v>
      </c>
      <c r="Q123" s="167">
        <v>1.0059999999999999E-2</v>
      </c>
      <c r="R123" s="167">
        <f>Q123*H123</f>
        <v>0.57341999999999993</v>
      </c>
      <c r="S123" s="167">
        <v>0</v>
      </c>
      <c r="T123" s="168">
        <f>S123*H123</f>
        <v>0</v>
      </c>
      <c r="AR123" s="169" t="s">
        <v>220</v>
      </c>
      <c r="AT123" s="169" t="s">
        <v>237</v>
      </c>
      <c r="AU123" s="169" t="s">
        <v>78</v>
      </c>
      <c r="AY123" s="14" t="s">
        <v>131</v>
      </c>
      <c r="BE123" s="170">
        <f>IF(N123="základní",J123,0)</f>
        <v>0</v>
      </c>
      <c r="BF123" s="170">
        <f>IF(N123="snížená",J123,0)</f>
        <v>0</v>
      </c>
      <c r="BG123" s="170">
        <f>IF(N123="zákl. přenesená",J123,0)</f>
        <v>0</v>
      </c>
      <c r="BH123" s="170">
        <f>IF(N123="sníž. přenesená",J123,0)</f>
        <v>0</v>
      </c>
      <c r="BI123" s="170">
        <f>IF(N123="nulová",J123,0)</f>
        <v>0</v>
      </c>
      <c r="BJ123" s="14" t="s">
        <v>86</v>
      </c>
      <c r="BK123" s="170">
        <f>ROUND(I123*H123,2)</f>
        <v>0</v>
      </c>
      <c r="BL123" s="14" t="s">
        <v>220</v>
      </c>
      <c r="BM123" s="169" t="s">
        <v>261</v>
      </c>
    </row>
    <row r="124" spans="2:65" s="1" customFormat="1" ht="11.25">
      <c r="B124" s="31"/>
      <c r="C124" s="32"/>
      <c r="D124" s="171" t="s">
        <v>133</v>
      </c>
      <c r="E124" s="32"/>
      <c r="F124" s="172" t="s">
        <v>260</v>
      </c>
      <c r="G124" s="32"/>
      <c r="H124" s="32"/>
      <c r="I124" s="107"/>
      <c r="J124" s="32"/>
      <c r="K124" s="32"/>
      <c r="L124" s="35"/>
      <c r="M124" s="228"/>
      <c r="N124" s="229"/>
      <c r="O124" s="229"/>
      <c r="P124" s="229"/>
      <c r="Q124" s="229"/>
      <c r="R124" s="229"/>
      <c r="S124" s="229"/>
      <c r="T124" s="230"/>
      <c r="AT124" s="14" t="s">
        <v>133</v>
      </c>
      <c r="AU124" s="14" t="s">
        <v>78</v>
      </c>
    </row>
    <row r="125" spans="2:65" s="1" customFormat="1" ht="6.95" customHeight="1">
      <c r="B125" s="46"/>
      <c r="C125" s="47"/>
      <c r="D125" s="47"/>
      <c r="E125" s="47"/>
      <c r="F125" s="47"/>
      <c r="G125" s="47"/>
      <c r="H125" s="47"/>
      <c r="I125" s="139"/>
      <c r="J125" s="47"/>
      <c r="K125" s="47"/>
      <c r="L125" s="35"/>
    </row>
  </sheetData>
  <sheetProtection algorithmName="SHA-512" hashValue="9lUTvzzBKYy5FIUFmrODRpjd+aPknrjioLfDbd6jo8Ra0gbUEe+OaoHB/PCK+CBH0bbDTRW9QrPxBDVsXE7Kqw==" saltValue="xbopewoHVF5+L9qKS3DbsqjnKzIB7TOI/Fp4C/MEg1Uyj0In6ewV+yLg57AH+eKoEjU9+1fQjLBMsy6QDmcbMw==" spinCount="100000" sheet="1" objects="1" scenarios="1" formatColumns="0" formatRows="0" autoFilter="0"/>
  <autoFilter ref="C115:K124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5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0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4" t="s">
        <v>94</v>
      </c>
    </row>
    <row r="3" spans="2:46" ht="6.95" hidden="1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7"/>
      <c r="AT3" s="14" t="s">
        <v>88</v>
      </c>
    </row>
    <row r="4" spans="2:46" ht="24.95" hidden="1" customHeight="1">
      <c r="B4" s="17"/>
      <c r="D4" s="104" t="s">
        <v>104</v>
      </c>
      <c r="L4" s="17"/>
      <c r="M4" s="105" t="s">
        <v>10</v>
      </c>
      <c r="AT4" s="14" t="s">
        <v>4</v>
      </c>
    </row>
    <row r="5" spans="2:46" ht="6.95" hidden="1" customHeight="1">
      <c r="B5" s="17"/>
      <c r="L5" s="17"/>
    </row>
    <row r="6" spans="2:46" ht="12" hidden="1" customHeight="1">
      <c r="B6" s="17"/>
      <c r="D6" s="106" t="s">
        <v>16</v>
      </c>
      <c r="L6" s="17"/>
    </row>
    <row r="7" spans="2:46" ht="16.5" hidden="1" customHeight="1">
      <c r="B7" s="17"/>
      <c r="E7" s="273" t="str">
        <f>'Rekapitulace stavby'!K6</f>
        <v>Odstranění defektoskopických vad Karlovy Vary - Chodov</v>
      </c>
      <c r="F7" s="274"/>
      <c r="G7" s="274"/>
      <c r="H7" s="274"/>
      <c r="L7" s="17"/>
    </row>
    <row r="8" spans="2:46" s="1" customFormat="1" ht="12" hidden="1" customHeight="1">
      <c r="B8" s="35"/>
      <c r="D8" s="106" t="s">
        <v>105</v>
      </c>
      <c r="I8" s="107"/>
      <c r="L8" s="35"/>
    </row>
    <row r="9" spans="2:46" s="1" customFormat="1" ht="36.950000000000003" hidden="1" customHeight="1">
      <c r="B9" s="35"/>
      <c r="E9" s="275" t="s">
        <v>262</v>
      </c>
      <c r="F9" s="276"/>
      <c r="G9" s="276"/>
      <c r="H9" s="276"/>
      <c r="I9" s="107"/>
      <c r="L9" s="35"/>
    </row>
    <row r="10" spans="2:46" s="1" customFormat="1" ht="11.25" hidden="1">
      <c r="B10" s="35"/>
      <c r="I10" s="107"/>
      <c r="L10" s="35"/>
    </row>
    <row r="11" spans="2:46" s="1" customFormat="1" ht="12" hidden="1" customHeight="1">
      <c r="B11" s="35"/>
      <c r="D11" s="106" t="s">
        <v>18</v>
      </c>
      <c r="F11" s="108" t="s">
        <v>1</v>
      </c>
      <c r="I11" s="109" t="s">
        <v>19</v>
      </c>
      <c r="J11" s="108" t="s">
        <v>1</v>
      </c>
      <c r="L11" s="35"/>
    </row>
    <row r="12" spans="2:46" s="1" customFormat="1" ht="12" hidden="1" customHeight="1">
      <c r="B12" s="35"/>
      <c r="D12" s="106" t="s">
        <v>20</v>
      </c>
      <c r="F12" s="108" t="s">
        <v>33</v>
      </c>
      <c r="I12" s="109" t="s">
        <v>22</v>
      </c>
      <c r="J12" s="110" t="str">
        <f>'Rekapitulace stavby'!AN8</f>
        <v>14. 6. 2019</v>
      </c>
      <c r="L12" s="35"/>
    </row>
    <row r="13" spans="2:46" s="1" customFormat="1" ht="10.9" hidden="1" customHeight="1">
      <c r="B13" s="35"/>
      <c r="I13" s="107"/>
      <c r="L13" s="35"/>
    </row>
    <row r="14" spans="2:46" s="1" customFormat="1" ht="12" hidden="1" customHeight="1">
      <c r="B14" s="35"/>
      <c r="D14" s="106" t="s">
        <v>24</v>
      </c>
      <c r="I14" s="109" t="s">
        <v>25</v>
      </c>
      <c r="J14" s="108" t="str">
        <f>IF('Rekapitulace stavby'!AN10="","",'Rekapitulace stavby'!AN10)</f>
        <v>70994234</v>
      </c>
      <c r="L14" s="35"/>
    </row>
    <row r="15" spans="2:46" s="1" customFormat="1" ht="18" hidden="1" customHeight="1">
      <c r="B15" s="35"/>
      <c r="E15" s="108" t="str">
        <f>IF('Rekapitulace stavby'!E11="","",'Rekapitulace stavby'!E11)</f>
        <v>SŽDC, s.o.; OŘ UNL - ST Karlovy Vary</v>
      </c>
      <c r="I15" s="109" t="s">
        <v>28</v>
      </c>
      <c r="J15" s="108" t="str">
        <f>IF('Rekapitulace stavby'!AN11="","",'Rekapitulace stavby'!AN11)</f>
        <v>CZ70994234</v>
      </c>
      <c r="L15" s="35"/>
    </row>
    <row r="16" spans="2:46" s="1" customFormat="1" ht="6.95" hidden="1" customHeight="1">
      <c r="B16" s="35"/>
      <c r="I16" s="107"/>
      <c r="L16" s="35"/>
    </row>
    <row r="17" spans="2:12" s="1" customFormat="1" ht="12" hidden="1" customHeight="1">
      <c r="B17" s="35"/>
      <c r="D17" s="106" t="s">
        <v>30</v>
      </c>
      <c r="I17" s="109" t="s">
        <v>25</v>
      </c>
      <c r="J17" s="27" t="str">
        <f>'Rekapitulace stavby'!AN13</f>
        <v>Vyplň údaj</v>
      </c>
      <c r="L17" s="35"/>
    </row>
    <row r="18" spans="2:12" s="1" customFormat="1" ht="18" hidden="1" customHeight="1">
      <c r="B18" s="35"/>
      <c r="E18" s="277" t="str">
        <f>'Rekapitulace stavby'!E14</f>
        <v>Vyplň údaj</v>
      </c>
      <c r="F18" s="278"/>
      <c r="G18" s="278"/>
      <c r="H18" s="278"/>
      <c r="I18" s="109" t="s">
        <v>28</v>
      </c>
      <c r="J18" s="27" t="str">
        <f>'Rekapitulace stavby'!AN14</f>
        <v>Vyplň údaj</v>
      </c>
      <c r="L18" s="35"/>
    </row>
    <row r="19" spans="2:12" s="1" customFormat="1" ht="6.95" hidden="1" customHeight="1">
      <c r="B19" s="35"/>
      <c r="I19" s="107"/>
      <c r="L19" s="35"/>
    </row>
    <row r="20" spans="2:12" s="1" customFormat="1" ht="12" hidden="1" customHeight="1">
      <c r="B20" s="35"/>
      <c r="D20" s="106" t="s">
        <v>32</v>
      </c>
      <c r="I20" s="109" t="s">
        <v>25</v>
      </c>
      <c r="J20" s="108" t="str">
        <f>IF('Rekapitulace stavby'!AN16="","",'Rekapitulace stavby'!AN16)</f>
        <v/>
      </c>
      <c r="L20" s="35"/>
    </row>
    <row r="21" spans="2:12" s="1" customFormat="1" ht="18" hidden="1" customHeight="1">
      <c r="B21" s="35"/>
      <c r="E21" s="108" t="str">
        <f>IF('Rekapitulace stavby'!E17="","",'Rekapitulace stavby'!E17)</f>
        <v xml:space="preserve"> </v>
      </c>
      <c r="I21" s="109" t="s">
        <v>28</v>
      </c>
      <c r="J21" s="108" t="str">
        <f>IF('Rekapitulace stavby'!AN17="","",'Rekapitulace stavby'!AN17)</f>
        <v/>
      </c>
      <c r="L21" s="35"/>
    </row>
    <row r="22" spans="2:12" s="1" customFormat="1" ht="6.95" hidden="1" customHeight="1">
      <c r="B22" s="35"/>
      <c r="I22" s="107"/>
      <c r="L22" s="35"/>
    </row>
    <row r="23" spans="2:12" s="1" customFormat="1" ht="12" hidden="1" customHeight="1">
      <c r="B23" s="35"/>
      <c r="D23" s="106" t="s">
        <v>35</v>
      </c>
      <c r="I23" s="109" t="s">
        <v>25</v>
      </c>
      <c r="J23" s="108" t="str">
        <f>IF('Rekapitulace stavby'!AN19="","",'Rekapitulace stavby'!AN19)</f>
        <v/>
      </c>
      <c r="L23" s="35"/>
    </row>
    <row r="24" spans="2:12" s="1" customFormat="1" ht="18" hidden="1" customHeight="1">
      <c r="B24" s="35"/>
      <c r="E24" s="108" t="str">
        <f>IF('Rekapitulace stavby'!E20="","",'Rekapitulace stavby'!E20)</f>
        <v>Monika Roztočilová</v>
      </c>
      <c r="I24" s="109" t="s">
        <v>28</v>
      </c>
      <c r="J24" s="108" t="str">
        <f>IF('Rekapitulace stavby'!AN20="","",'Rekapitulace stavby'!AN20)</f>
        <v/>
      </c>
      <c r="L24" s="35"/>
    </row>
    <row r="25" spans="2:12" s="1" customFormat="1" ht="6.95" hidden="1" customHeight="1">
      <c r="B25" s="35"/>
      <c r="I25" s="107"/>
      <c r="L25" s="35"/>
    </row>
    <row r="26" spans="2:12" s="1" customFormat="1" ht="12" hidden="1" customHeight="1">
      <c r="B26" s="35"/>
      <c r="D26" s="106" t="s">
        <v>37</v>
      </c>
      <c r="I26" s="107"/>
      <c r="L26" s="35"/>
    </row>
    <row r="27" spans="2:12" s="7" customFormat="1" ht="16.5" hidden="1" customHeight="1">
      <c r="B27" s="111"/>
      <c r="E27" s="279" t="s">
        <v>1</v>
      </c>
      <c r="F27" s="279"/>
      <c r="G27" s="279"/>
      <c r="H27" s="279"/>
      <c r="I27" s="112"/>
      <c r="L27" s="111"/>
    </row>
    <row r="28" spans="2:12" s="1" customFormat="1" ht="6.95" hidden="1" customHeight="1">
      <c r="B28" s="35"/>
      <c r="I28" s="107"/>
      <c r="L28" s="35"/>
    </row>
    <row r="29" spans="2:12" s="1" customFormat="1" ht="6.95" hidden="1" customHeight="1">
      <c r="B29" s="35"/>
      <c r="D29" s="59"/>
      <c r="E29" s="59"/>
      <c r="F29" s="59"/>
      <c r="G29" s="59"/>
      <c r="H29" s="59"/>
      <c r="I29" s="113"/>
      <c r="J29" s="59"/>
      <c r="K29" s="59"/>
      <c r="L29" s="35"/>
    </row>
    <row r="30" spans="2:12" s="1" customFormat="1" ht="25.35" hidden="1" customHeight="1">
      <c r="B30" s="35"/>
      <c r="D30" s="114" t="s">
        <v>38</v>
      </c>
      <c r="I30" s="107"/>
      <c r="J30" s="115">
        <f>ROUND(J116, 2)</f>
        <v>0</v>
      </c>
      <c r="L30" s="35"/>
    </row>
    <row r="31" spans="2:12" s="1" customFormat="1" ht="6.95" hidden="1" customHeight="1">
      <c r="B31" s="35"/>
      <c r="D31" s="59"/>
      <c r="E31" s="59"/>
      <c r="F31" s="59"/>
      <c r="G31" s="59"/>
      <c r="H31" s="59"/>
      <c r="I31" s="113"/>
      <c r="J31" s="59"/>
      <c r="K31" s="59"/>
      <c r="L31" s="35"/>
    </row>
    <row r="32" spans="2:12" s="1" customFormat="1" ht="14.45" hidden="1" customHeight="1">
      <c r="B32" s="35"/>
      <c r="F32" s="116" t="s">
        <v>40</v>
      </c>
      <c r="I32" s="117" t="s">
        <v>39</v>
      </c>
      <c r="J32" s="116" t="s">
        <v>41</v>
      </c>
      <c r="L32" s="35"/>
    </row>
    <row r="33" spans="2:12" s="1" customFormat="1" ht="14.45" hidden="1" customHeight="1">
      <c r="B33" s="35"/>
      <c r="D33" s="118" t="s">
        <v>42</v>
      </c>
      <c r="E33" s="106" t="s">
        <v>43</v>
      </c>
      <c r="F33" s="119">
        <f>ROUND((SUM(BE116:BE204)),  2)</f>
        <v>0</v>
      </c>
      <c r="I33" s="120">
        <v>0.21</v>
      </c>
      <c r="J33" s="119">
        <f>ROUND(((SUM(BE116:BE204))*I33),  2)</f>
        <v>0</v>
      </c>
      <c r="L33" s="35"/>
    </row>
    <row r="34" spans="2:12" s="1" customFormat="1" ht="14.45" hidden="1" customHeight="1">
      <c r="B34" s="35"/>
      <c r="E34" s="106" t="s">
        <v>44</v>
      </c>
      <c r="F34" s="119">
        <f>ROUND((SUM(BF116:BF204)),  2)</f>
        <v>0</v>
      </c>
      <c r="I34" s="120">
        <v>0.15</v>
      </c>
      <c r="J34" s="119">
        <f>ROUND(((SUM(BF116:BF204))*I34),  2)</f>
        <v>0</v>
      </c>
      <c r="L34" s="35"/>
    </row>
    <row r="35" spans="2:12" s="1" customFormat="1" ht="14.45" hidden="1" customHeight="1">
      <c r="B35" s="35"/>
      <c r="E35" s="106" t="s">
        <v>45</v>
      </c>
      <c r="F35" s="119">
        <f>ROUND((SUM(BG116:BG204)),  2)</f>
        <v>0</v>
      </c>
      <c r="I35" s="120">
        <v>0.21</v>
      </c>
      <c r="J35" s="119">
        <f>0</f>
        <v>0</v>
      </c>
      <c r="L35" s="35"/>
    </row>
    <row r="36" spans="2:12" s="1" customFormat="1" ht="14.45" hidden="1" customHeight="1">
      <c r="B36" s="35"/>
      <c r="E36" s="106" t="s">
        <v>46</v>
      </c>
      <c r="F36" s="119">
        <f>ROUND((SUM(BH116:BH204)),  2)</f>
        <v>0</v>
      </c>
      <c r="I36" s="120">
        <v>0.15</v>
      </c>
      <c r="J36" s="119">
        <f>0</f>
        <v>0</v>
      </c>
      <c r="L36" s="35"/>
    </row>
    <row r="37" spans="2:12" s="1" customFormat="1" ht="14.45" hidden="1" customHeight="1">
      <c r="B37" s="35"/>
      <c r="E37" s="106" t="s">
        <v>47</v>
      </c>
      <c r="F37" s="119">
        <f>ROUND((SUM(BI116:BI204)),  2)</f>
        <v>0</v>
      </c>
      <c r="I37" s="120">
        <v>0</v>
      </c>
      <c r="J37" s="119">
        <f>0</f>
        <v>0</v>
      </c>
      <c r="L37" s="35"/>
    </row>
    <row r="38" spans="2:12" s="1" customFormat="1" ht="6.95" hidden="1" customHeight="1">
      <c r="B38" s="35"/>
      <c r="I38" s="107"/>
      <c r="L38" s="35"/>
    </row>
    <row r="39" spans="2:12" s="1" customFormat="1" ht="25.35" hidden="1" customHeight="1">
      <c r="B39" s="35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6"/>
      <c r="J39" s="127">
        <f>SUM(J30:J37)</f>
        <v>0</v>
      </c>
      <c r="K39" s="128"/>
      <c r="L39" s="35"/>
    </row>
    <row r="40" spans="2:12" s="1" customFormat="1" ht="14.45" hidden="1" customHeight="1">
      <c r="B40" s="35"/>
      <c r="I40" s="107"/>
      <c r="L40" s="35"/>
    </row>
    <row r="41" spans="2:12" ht="14.45" hidden="1" customHeight="1">
      <c r="B41" s="17"/>
      <c r="L41" s="17"/>
    </row>
    <row r="42" spans="2:12" ht="14.45" hidden="1" customHeight="1">
      <c r="B42" s="17"/>
      <c r="L42" s="17"/>
    </row>
    <row r="43" spans="2:12" ht="14.45" hidden="1" customHeight="1">
      <c r="B43" s="17"/>
      <c r="L43" s="17"/>
    </row>
    <row r="44" spans="2:12" ht="14.45" hidden="1" customHeight="1">
      <c r="B44" s="17"/>
      <c r="L44" s="17"/>
    </row>
    <row r="45" spans="2:12" ht="14.45" hidden="1" customHeight="1">
      <c r="B45" s="17"/>
      <c r="L45" s="17"/>
    </row>
    <row r="46" spans="2:12" ht="14.45" hidden="1" customHeight="1">
      <c r="B46" s="17"/>
      <c r="L46" s="17"/>
    </row>
    <row r="47" spans="2:12" ht="14.45" hidden="1" customHeight="1">
      <c r="B47" s="17"/>
      <c r="L47" s="17"/>
    </row>
    <row r="48" spans="2:12" ht="14.45" hidden="1" customHeight="1">
      <c r="B48" s="17"/>
      <c r="L48" s="17"/>
    </row>
    <row r="49" spans="2:12" ht="14.45" hidden="1" customHeight="1">
      <c r="B49" s="17"/>
      <c r="L49" s="17"/>
    </row>
    <row r="50" spans="2:12" s="1" customFormat="1" ht="14.45" hidden="1" customHeight="1">
      <c r="B50" s="35"/>
      <c r="D50" s="129" t="s">
        <v>51</v>
      </c>
      <c r="E50" s="130"/>
      <c r="F50" s="130"/>
      <c r="G50" s="129" t="s">
        <v>52</v>
      </c>
      <c r="H50" s="130"/>
      <c r="I50" s="131"/>
      <c r="J50" s="130"/>
      <c r="K50" s="130"/>
      <c r="L50" s="35"/>
    </row>
    <row r="51" spans="2:12" ht="11.25" hidden="1">
      <c r="B51" s="17"/>
      <c r="L51" s="17"/>
    </row>
    <row r="52" spans="2:12" ht="11.25" hidden="1">
      <c r="B52" s="17"/>
      <c r="L52" s="17"/>
    </row>
    <row r="53" spans="2:12" ht="11.25" hidden="1">
      <c r="B53" s="17"/>
      <c r="L53" s="17"/>
    </row>
    <row r="54" spans="2:12" ht="11.25" hidden="1">
      <c r="B54" s="17"/>
      <c r="L54" s="17"/>
    </row>
    <row r="55" spans="2:12" ht="11.25" hidden="1">
      <c r="B55" s="17"/>
      <c r="L55" s="17"/>
    </row>
    <row r="56" spans="2:12" ht="11.25" hidden="1">
      <c r="B56" s="17"/>
      <c r="L56" s="17"/>
    </row>
    <row r="57" spans="2:12" ht="11.25" hidden="1">
      <c r="B57" s="17"/>
      <c r="L57" s="17"/>
    </row>
    <row r="58" spans="2:12" ht="11.25" hidden="1">
      <c r="B58" s="17"/>
      <c r="L58" s="17"/>
    </row>
    <row r="59" spans="2:12" ht="11.25" hidden="1">
      <c r="B59" s="17"/>
      <c r="L59" s="17"/>
    </row>
    <row r="60" spans="2:12" ht="11.25" hidden="1">
      <c r="B60" s="17"/>
      <c r="L60" s="17"/>
    </row>
    <row r="61" spans="2:12" s="1" customFormat="1" ht="12.75" hidden="1">
      <c r="B61" s="35"/>
      <c r="D61" s="132" t="s">
        <v>53</v>
      </c>
      <c r="E61" s="133"/>
      <c r="F61" s="134" t="s">
        <v>54</v>
      </c>
      <c r="G61" s="132" t="s">
        <v>53</v>
      </c>
      <c r="H61" s="133"/>
      <c r="I61" s="135"/>
      <c r="J61" s="136" t="s">
        <v>54</v>
      </c>
      <c r="K61" s="133"/>
      <c r="L61" s="35"/>
    </row>
    <row r="62" spans="2:12" ht="11.25" hidden="1">
      <c r="B62" s="17"/>
      <c r="L62" s="17"/>
    </row>
    <row r="63" spans="2:12" ht="11.25" hidden="1">
      <c r="B63" s="17"/>
      <c r="L63" s="17"/>
    </row>
    <row r="64" spans="2:12" ht="11.25" hidden="1">
      <c r="B64" s="17"/>
      <c r="L64" s="17"/>
    </row>
    <row r="65" spans="2:12" s="1" customFormat="1" ht="12.75" hidden="1">
      <c r="B65" s="35"/>
      <c r="D65" s="129" t="s">
        <v>55</v>
      </c>
      <c r="E65" s="130"/>
      <c r="F65" s="130"/>
      <c r="G65" s="129" t="s">
        <v>56</v>
      </c>
      <c r="H65" s="130"/>
      <c r="I65" s="131"/>
      <c r="J65" s="130"/>
      <c r="K65" s="130"/>
      <c r="L65" s="35"/>
    </row>
    <row r="66" spans="2:12" ht="11.25" hidden="1">
      <c r="B66" s="17"/>
      <c r="L66" s="17"/>
    </row>
    <row r="67" spans="2:12" ht="11.25" hidden="1">
      <c r="B67" s="17"/>
      <c r="L67" s="17"/>
    </row>
    <row r="68" spans="2:12" ht="11.25" hidden="1">
      <c r="B68" s="17"/>
      <c r="L68" s="17"/>
    </row>
    <row r="69" spans="2:12" ht="11.25" hidden="1">
      <c r="B69" s="17"/>
      <c r="L69" s="17"/>
    </row>
    <row r="70" spans="2:12" ht="11.25" hidden="1">
      <c r="B70" s="17"/>
      <c r="L70" s="17"/>
    </row>
    <row r="71" spans="2:12" ht="11.25" hidden="1">
      <c r="B71" s="17"/>
      <c r="L71" s="17"/>
    </row>
    <row r="72" spans="2:12" ht="11.25" hidden="1">
      <c r="B72" s="17"/>
      <c r="L72" s="17"/>
    </row>
    <row r="73" spans="2:12" ht="11.25" hidden="1">
      <c r="B73" s="17"/>
      <c r="L73" s="17"/>
    </row>
    <row r="74" spans="2:12" ht="11.25" hidden="1">
      <c r="B74" s="17"/>
      <c r="L74" s="17"/>
    </row>
    <row r="75" spans="2:12" ht="11.25" hidden="1">
      <c r="B75" s="17"/>
      <c r="L75" s="17"/>
    </row>
    <row r="76" spans="2:12" s="1" customFormat="1" ht="12.75" hidden="1">
      <c r="B76" s="35"/>
      <c r="D76" s="132" t="s">
        <v>53</v>
      </c>
      <c r="E76" s="133"/>
      <c r="F76" s="134" t="s">
        <v>54</v>
      </c>
      <c r="G76" s="132" t="s">
        <v>53</v>
      </c>
      <c r="H76" s="133"/>
      <c r="I76" s="135"/>
      <c r="J76" s="136" t="s">
        <v>54</v>
      </c>
      <c r="K76" s="133"/>
      <c r="L76" s="35"/>
    </row>
    <row r="77" spans="2:12" s="1" customFormat="1" ht="14.45" hidden="1" customHeight="1">
      <c r="B77" s="137"/>
      <c r="C77" s="138"/>
      <c r="D77" s="138"/>
      <c r="E77" s="138"/>
      <c r="F77" s="138"/>
      <c r="G77" s="138"/>
      <c r="H77" s="138"/>
      <c r="I77" s="139"/>
      <c r="J77" s="138"/>
      <c r="K77" s="138"/>
      <c r="L77" s="35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140"/>
      <c r="C81" s="141"/>
      <c r="D81" s="141"/>
      <c r="E81" s="141"/>
      <c r="F81" s="141"/>
      <c r="G81" s="141"/>
      <c r="H81" s="141"/>
      <c r="I81" s="142"/>
      <c r="J81" s="141"/>
      <c r="K81" s="141"/>
      <c r="L81" s="35"/>
    </row>
    <row r="82" spans="2:47" s="1" customFormat="1" ht="24.95" hidden="1" customHeight="1">
      <c r="B82" s="31"/>
      <c r="C82" s="20" t="s">
        <v>107</v>
      </c>
      <c r="D82" s="32"/>
      <c r="E82" s="32"/>
      <c r="F82" s="32"/>
      <c r="G82" s="32"/>
      <c r="H82" s="32"/>
      <c r="I82" s="107"/>
      <c r="J82" s="32"/>
      <c r="K82" s="32"/>
      <c r="L82" s="35"/>
    </row>
    <row r="83" spans="2:47" s="1" customFormat="1" ht="6.95" hidden="1" customHeight="1">
      <c r="B83" s="31"/>
      <c r="C83" s="32"/>
      <c r="D83" s="32"/>
      <c r="E83" s="32"/>
      <c r="F83" s="32"/>
      <c r="G83" s="32"/>
      <c r="H83" s="32"/>
      <c r="I83" s="107"/>
      <c r="J83" s="32"/>
      <c r="K83" s="32"/>
      <c r="L83" s="35"/>
    </row>
    <row r="84" spans="2:47" s="1" customFormat="1" ht="12" hidden="1" customHeight="1">
      <c r="B84" s="31"/>
      <c r="C84" s="26" t="s">
        <v>16</v>
      </c>
      <c r="D84" s="32"/>
      <c r="E84" s="32"/>
      <c r="F84" s="32"/>
      <c r="G84" s="32"/>
      <c r="H84" s="32"/>
      <c r="I84" s="107"/>
      <c r="J84" s="32"/>
      <c r="K84" s="32"/>
      <c r="L84" s="35"/>
    </row>
    <row r="85" spans="2:47" s="1" customFormat="1" ht="16.5" hidden="1" customHeight="1">
      <c r="B85" s="31"/>
      <c r="C85" s="32"/>
      <c r="D85" s="32"/>
      <c r="E85" s="280" t="str">
        <f>E7</f>
        <v>Odstranění defektoskopických vad Karlovy Vary - Chodov</v>
      </c>
      <c r="F85" s="281"/>
      <c r="G85" s="281"/>
      <c r="H85" s="281"/>
      <c r="I85" s="107"/>
      <c r="J85" s="32"/>
      <c r="K85" s="32"/>
      <c r="L85" s="35"/>
    </row>
    <row r="86" spans="2:47" s="1" customFormat="1" ht="12" hidden="1" customHeight="1">
      <c r="B86" s="31"/>
      <c r="C86" s="26" t="s">
        <v>105</v>
      </c>
      <c r="D86" s="32"/>
      <c r="E86" s="32"/>
      <c r="F86" s="32"/>
      <c r="G86" s="32"/>
      <c r="H86" s="32"/>
      <c r="I86" s="107"/>
      <c r="J86" s="32"/>
      <c r="K86" s="32"/>
      <c r="L86" s="35"/>
    </row>
    <row r="87" spans="2:47" s="1" customFormat="1" ht="16.5" hidden="1" customHeight="1">
      <c r="B87" s="31"/>
      <c r="C87" s="32"/>
      <c r="D87" s="32"/>
      <c r="E87" s="252" t="str">
        <f>E9</f>
        <v>A.3 - Práce na přejezdech a ŽSp (Sborník SŽDC 2019)</v>
      </c>
      <c r="F87" s="282"/>
      <c r="G87" s="282"/>
      <c r="H87" s="282"/>
      <c r="I87" s="107"/>
      <c r="J87" s="32"/>
      <c r="K87" s="32"/>
      <c r="L87" s="35"/>
    </row>
    <row r="88" spans="2:47" s="1" customFormat="1" ht="6.95" hidden="1" customHeight="1">
      <c r="B88" s="31"/>
      <c r="C88" s="32"/>
      <c r="D88" s="32"/>
      <c r="E88" s="32"/>
      <c r="F88" s="32"/>
      <c r="G88" s="32"/>
      <c r="H88" s="32"/>
      <c r="I88" s="107"/>
      <c r="J88" s="32"/>
      <c r="K88" s="32"/>
      <c r="L88" s="35"/>
    </row>
    <row r="89" spans="2:47" s="1" customFormat="1" ht="12" hidden="1" customHeight="1">
      <c r="B89" s="31"/>
      <c r="C89" s="26" t="s">
        <v>20</v>
      </c>
      <c r="D89" s="32"/>
      <c r="E89" s="32"/>
      <c r="F89" s="24" t="str">
        <f>F12</f>
        <v xml:space="preserve"> </v>
      </c>
      <c r="G89" s="32"/>
      <c r="H89" s="32"/>
      <c r="I89" s="109" t="s">
        <v>22</v>
      </c>
      <c r="J89" s="58" t="str">
        <f>IF(J12="","",J12)</f>
        <v>14. 6. 2019</v>
      </c>
      <c r="K89" s="32"/>
      <c r="L89" s="35"/>
    </row>
    <row r="90" spans="2:47" s="1" customFormat="1" ht="6.95" hidden="1" customHeight="1">
      <c r="B90" s="31"/>
      <c r="C90" s="32"/>
      <c r="D90" s="32"/>
      <c r="E90" s="32"/>
      <c r="F90" s="32"/>
      <c r="G90" s="32"/>
      <c r="H90" s="32"/>
      <c r="I90" s="107"/>
      <c r="J90" s="32"/>
      <c r="K90" s="32"/>
      <c r="L90" s="35"/>
    </row>
    <row r="91" spans="2:47" s="1" customFormat="1" ht="15.2" hidden="1" customHeight="1">
      <c r="B91" s="31"/>
      <c r="C91" s="26" t="s">
        <v>24</v>
      </c>
      <c r="D91" s="32"/>
      <c r="E91" s="32"/>
      <c r="F91" s="24" t="str">
        <f>E15</f>
        <v>SŽDC, s.o.; OŘ UNL - ST Karlovy Vary</v>
      </c>
      <c r="G91" s="32"/>
      <c r="H91" s="32"/>
      <c r="I91" s="109" t="s">
        <v>32</v>
      </c>
      <c r="J91" s="29" t="str">
        <f>E21</f>
        <v xml:space="preserve"> </v>
      </c>
      <c r="K91" s="32"/>
      <c r="L91" s="35"/>
    </row>
    <row r="92" spans="2:47" s="1" customFormat="1" ht="15.2" hidden="1" customHeight="1">
      <c r="B92" s="31"/>
      <c r="C92" s="26" t="s">
        <v>30</v>
      </c>
      <c r="D92" s="32"/>
      <c r="E92" s="32"/>
      <c r="F92" s="24" t="str">
        <f>IF(E18="","",E18)</f>
        <v>Vyplň údaj</v>
      </c>
      <c r="G92" s="32"/>
      <c r="H92" s="32"/>
      <c r="I92" s="109" t="s">
        <v>35</v>
      </c>
      <c r="J92" s="29" t="str">
        <f>E24</f>
        <v>Monika Roztočilová</v>
      </c>
      <c r="K92" s="32"/>
      <c r="L92" s="35"/>
    </row>
    <row r="93" spans="2:47" s="1" customFormat="1" ht="10.35" hidden="1" customHeight="1">
      <c r="B93" s="31"/>
      <c r="C93" s="32"/>
      <c r="D93" s="32"/>
      <c r="E93" s="32"/>
      <c r="F93" s="32"/>
      <c r="G93" s="32"/>
      <c r="H93" s="32"/>
      <c r="I93" s="107"/>
      <c r="J93" s="32"/>
      <c r="K93" s="32"/>
      <c r="L93" s="35"/>
    </row>
    <row r="94" spans="2:47" s="1" customFormat="1" ht="29.25" hidden="1" customHeight="1">
      <c r="B94" s="31"/>
      <c r="C94" s="143" t="s">
        <v>108</v>
      </c>
      <c r="D94" s="144"/>
      <c r="E94" s="144"/>
      <c r="F94" s="144"/>
      <c r="G94" s="144"/>
      <c r="H94" s="144"/>
      <c r="I94" s="145"/>
      <c r="J94" s="146" t="s">
        <v>109</v>
      </c>
      <c r="K94" s="144"/>
      <c r="L94" s="35"/>
    </row>
    <row r="95" spans="2:47" s="1" customFormat="1" ht="10.35" hidden="1" customHeight="1">
      <c r="B95" s="31"/>
      <c r="C95" s="32"/>
      <c r="D95" s="32"/>
      <c r="E95" s="32"/>
      <c r="F95" s="32"/>
      <c r="G95" s="32"/>
      <c r="H95" s="32"/>
      <c r="I95" s="107"/>
      <c r="J95" s="32"/>
      <c r="K95" s="32"/>
      <c r="L95" s="35"/>
    </row>
    <row r="96" spans="2:47" s="1" customFormat="1" ht="22.9" hidden="1" customHeight="1">
      <c r="B96" s="31"/>
      <c r="C96" s="147" t="s">
        <v>110</v>
      </c>
      <c r="D96" s="32"/>
      <c r="E96" s="32"/>
      <c r="F96" s="32"/>
      <c r="G96" s="32"/>
      <c r="H96" s="32"/>
      <c r="I96" s="107"/>
      <c r="J96" s="76">
        <f>J116</f>
        <v>0</v>
      </c>
      <c r="K96" s="32"/>
      <c r="L96" s="35"/>
      <c r="AU96" s="14" t="s">
        <v>111</v>
      </c>
    </row>
    <row r="97" spans="2:12" s="1" customFormat="1" ht="21.75" hidden="1" customHeight="1">
      <c r="B97" s="31"/>
      <c r="C97" s="32"/>
      <c r="D97" s="32"/>
      <c r="E97" s="32"/>
      <c r="F97" s="32"/>
      <c r="G97" s="32"/>
      <c r="H97" s="32"/>
      <c r="I97" s="107"/>
      <c r="J97" s="32"/>
      <c r="K97" s="32"/>
      <c r="L97" s="35"/>
    </row>
    <row r="98" spans="2:12" s="1" customFormat="1" ht="6.95" hidden="1" customHeight="1">
      <c r="B98" s="46"/>
      <c r="C98" s="47"/>
      <c r="D98" s="47"/>
      <c r="E98" s="47"/>
      <c r="F98" s="47"/>
      <c r="G98" s="47"/>
      <c r="H98" s="47"/>
      <c r="I98" s="139"/>
      <c r="J98" s="47"/>
      <c r="K98" s="47"/>
      <c r="L98" s="35"/>
    </row>
    <row r="99" spans="2:12" ht="11.25" hidden="1"/>
    <row r="100" spans="2:12" ht="11.25" hidden="1"/>
    <row r="101" spans="2:12" ht="11.25" hidden="1"/>
    <row r="102" spans="2:12" s="1" customFormat="1" ht="6.95" customHeight="1">
      <c r="B102" s="48"/>
      <c r="C102" s="49"/>
      <c r="D102" s="49"/>
      <c r="E102" s="49"/>
      <c r="F102" s="49"/>
      <c r="G102" s="49"/>
      <c r="H102" s="49"/>
      <c r="I102" s="142"/>
      <c r="J102" s="49"/>
      <c r="K102" s="49"/>
      <c r="L102" s="35"/>
    </row>
    <row r="103" spans="2:12" s="1" customFormat="1" ht="24.95" customHeight="1">
      <c r="B103" s="31"/>
      <c r="C103" s="20" t="s">
        <v>112</v>
      </c>
      <c r="D103" s="32"/>
      <c r="E103" s="32"/>
      <c r="F103" s="32"/>
      <c r="G103" s="32"/>
      <c r="H103" s="32"/>
      <c r="I103" s="107"/>
      <c r="J103" s="32"/>
      <c r="K103" s="32"/>
      <c r="L103" s="35"/>
    </row>
    <row r="104" spans="2:12" s="1" customFormat="1" ht="6.95" customHeight="1">
      <c r="B104" s="31"/>
      <c r="C104" s="32"/>
      <c r="D104" s="32"/>
      <c r="E104" s="32"/>
      <c r="F104" s="32"/>
      <c r="G104" s="32"/>
      <c r="H104" s="32"/>
      <c r="I104" s="107"/>
      <c r="J104" s="32"/>
      <c r="K104" s="32"/>
      <c r="L104" s="35"/>
    </row>
    <row r="105" spans="2:12" s="1" customFormat="1" ht="12" customHeight="1">
      <c r="B105" s="31"/>
      <c r="C105" s="26" t="s">
        <v>16</v>
      </c>
      <c r="D105" s="32"/>
      <c r="E105" s="32"/>
      <c r="F105" s="32"/>
      <c r="G105" s="32"/>
      <c r="H105" s="32"/>
      <c r="I105" s="107"/>
      <c r="J105" s="32"/>
      <c r="K105" s="32"/>
      <c r="L105" s="35"/>
    </row>
    <row r="106" spans="2:12" s="1" customFormat="1" ht="16.5" customHeight="1">
      <c r="B106" s="31"/>
      <c r="C106" s="32"/>
      <c r="D106" s="32"/>
      <c r="E106" s="280" t="str">
        <f>E7</f>
        <v>Odstranění defektoskopických vad Karlovy Vary - Chodov</v>
      </c>
      <c r="F106" s="281"/>
      <c r="G106" s="281"/>
      <c r="H106" s="281"/>
      <c r="I106" s="107"/>
      <c r="J106" s="32"/>
      <c r="K106" s="32"/>
      <c r="L106" s="35"/>
    </row>
    <row r="107" spans="2:12" s="1" customFormat="1" ht="12" customHeight="1">
      <c r="B107" s="31"/>
      <c r="C107" s="26" t="s">
        <v>105</v>
      </c>
      <c r="D107" s="32"/>
      <c r="E107" s="32"/>
      <c r="F107" s="32"/>
      <c r="G107" s="32"/>
      <c r="H107" s="32"/>
      <c r="I107" s="107"/>
      <c r="J107" s="32"/>
      <c r="K107" s="32"/>
      <c r="L107" s="35"/>
    </row>
    <row r="108" spans="2:12" s="1" customFormat="1" ht="16.5" customHeight="1">
      <c r="B108" s="31"/>
      <c r="C108" s="32"/>
      <c r="D108" s="32"/>
      <c r="E108" s="252" t="str">
        <f>E9</f>
        <v>A.3 - Práce na přejezdech a ŽSp (Sborník SŽDC 2019)</v>
      </c>
      <c r="F108" s="282"/>
      <c r="G108" s="282"/>
      <c r="H108" s="282"/>
      <c r="I108" s="107"/>
      <c r="J108" s="32"/>
      <c r="K108" s="32"/>
      <c r="L108" s="35"/>
    </row>
    <row r="109" spans="2:12" s="1" customFormat="1" ht="6.95" customHeight="1">
      <c r="B109" s="31"/>
      <c r="C109" s="32"/>
      <c r="D109" s="32"/>
      <c r="E109" s="32"/>
      <c r="F109" s="32"/>
      <c r="G109" s="32"/>
      <c r="H109" s="32"/>
      <c r="I109" s="107"/>
      <c r="J109" s="32"/>
      <c r="K109" s="32"/>
      <c r="L109" s="35"/>
    </row>
    <row r="110" spans="2:12" s="1" customFormat="1" ht="12" customHeight="1">
      <c r="B110" s="31"/>
      <c r="C110" s="26" t="s">
        <v>20</v>
      </c>
      <c r="D110" s="32"/>
      <c r="E110" s="32"/>
      <c r="F110" s="24" t="str">
        <f>F12</f>
        <v xml:space="preserve"> </v>
      </c>
      <c r="G110" s="32"/>
      <c r="H110" s="32"/>
      <c r="I110" s="109" t="s">
        <v>22</v>
      </c>
      <c r="J110" s="58" t="str">
        <f>IF(J12="","",J12)</f>
        <v>14. 6. 2019</v>
      </c>
      <c r="K110" s="32"/>
      <c r="L110" s="35"/>
    </row>
    <row r="111" spans="2:12" s="1" customFormat="1" ht="6.95" customHeight="1">
      <c r="B111" s="31"/>
      <c r="C111" s="32"/>
      <c r="D111" s="32"/>
      <c r="E111" s="32"/>
      <c r="F111" s="32"/>
      <c r="G111" s="32"/>
      <c r="H111" s="32"/>
      <c r="I111" s="107"/>
      <c r="J111" s="32"/>
      <c r="K111" s="32"/>
      <c r="L111" s="35"/>
    </row>
    <row r="112" spans="2:12" s="1" customFormat="1" ht="15.2" customHeight="1">
      <c r="B112" s="31"/>
      <c r="C112" s="26" t="s">
        <v>24</v>
      </c>
      <c r="D112" s="32"/>
      <c r="E112" s="32"/>
      <c r="F112" s="24" t="str">
        <f>E15</f>
        <v>SŽDC, s.o.; OŘ UNL - ST Karlovy Vary</v>
      </c>
      <c r="G112" s="32"/>
      <c r="H112" s="32"/>
      <c r="I112" s="109" t="s">
        <v>32</v>
      </c>
      <c r="J112" s="29" t="str">
        <f>E21</f>
        <v xml:space="preserve"> </v>
      </c>
      <c r="K112" s="32"/>
      <c r="L112" s="35"/>
    </row>
    <row r="113" spans="2:65" s="1" customFormat="1" ht="15.2" customHeight="1">
      <c r="B113" s="31"/>
      <c r="C113" s="26" t="s">
        <v>30</v>
      </c>
      <c r="D113" s="32"/>
      <c r="E113" s="32"/>
      <c r="F113" s="24" t="str">
        <f>IF(E18="","",E18)</f>
        <v>Vyplň údaj</v>
      </c>
      <c r="G113" s="32"/>
      <c r="H113" s="32"/>
      <c r="I113" s="109" t="s">
        <v>35</v>
      </c>
      <c r="J113" s="29" t="str">
        <f>E24</f>
        <v>Monika Roztočilová</v>
      </c>
      <c r="K113" s="32"/>
      <c r="L113" s="35"/>
    </row>
    <row r="114" spans="2:65" s="1" customFormat="1" ht="10.35" customHeight="1">
      <c r="B114" s="31"/>
      <c r="C114" s="32"/>
      <c r="D114" s="32"/>
      <c r="E114" s="32"/>
      <c r="F114" s="32"/>
      <c r="G114" s="32"/>
      <c r="H114" s="32"/>
      <c r="I114" s="107"/>
      <c r="J114" s="32"/>
      <c r="K114" s="32"/>
      <c r="L114" s="35"/>
    </row>
    <row r="115" spans="2:65" s="8" customFormat="1" ht="29.25" customHeight="1">
      <c r="B115" s="148"/>
      <c r="C115" s="149" t="s">
        <v>113</v>
      </c>
      <c r="D115" s="150" t="s">
        <v>63</v>
      </c>
      <c r="E115" s="150" t="s">
        <v>59</v>
      </c>
      <c r="F115" s="150" t="s">
        <v>60</v>
      </c>
      <c r="G115" s="150" t="s">
        <v>114</v>
      </c>
      <c r="H115" s="150" t="s">
        <v>115</v>
      </c>
      <c r="I115" s="151" t="s">
        <v>116</v>
      </c>
      <c r="J115" s="150" t="s">
        <v>109</v>
      </c>
      <c r="K115" s="152" t="s">
        <v>117</v>
      </c>
      <c r="L115" s="153"/>
      <c r="M115" s="67" t="s">
        <v>1</v>
      </c>
      <c r="N115" s="68" t="s">
        <v>42</v>
      </c>
      <c r="O115" s="68" t="s">
        <v>118</v>
      </c>
      <c r="P115" s="68" t="s">
        <v>119</v>
      </c>
      <c r="Q115" s="68" t="s">
        <v>120</v>
      </c>
      <c r="R115" s="68" t="s">
        <v>121</v>
      </c>
      <c r="S115" s="68" t="s">
        <v>122</v>
      </c>
      <c r="T115" s="69" t="s">
        <v>123</v>
      </c>
    </row>
    <row r="116" spans="2:65" s="1" customFormat="1" ht="22.9" customHeight="1">
      <c r="B116" s="31"/>
      <c r="C116" s="74" t="s">
        <v>124</v>
      </c>
      <c r="D116" s="32"/>
      <c r="E116" s="32"/>
      <c r="F116" s="32"/>
      <c r="G116" s="32"/>
      <c r="H116" s="32"/>
      <c r="I116" s="107"/>
      <c r="J116" s="154">
        <f>BK116</f>
        <v>0</v>
      </c>
      <c r="K116" s="32"/>
      <c r="L116" s="35"/>
      <c r="M116" s="70"/>
      <c r="N116" s="71"/>
      <c r="O116" s="71"/>
      <c r="P116" s="155">
        <f>SUM(P117:P204)</f>
        <v>0</v>
      </c>
      <c r="Q116" s="71"/>
      <c r="R116" s="155">
        <f>SUM(R117:R204)</f>
        <v>87.219899999999996</v>
      </c>
      <c r="S116" s="71"/>
      <c r="T116" s="156">
        <f>SUM(T117:T204)</f>
        <v>0</v>
      </c>
      <c r="AT116" s="14" t="s">
        <v>77</v>
      </c>
      <c r="AU116" s="14" t="s">
        <v>111</v>
      </c>
      <c r="BK116" s="157">
        <f>SUM(BK117:BK204)</f>
        <v>0</v>
      </c>
    </row>
    <row r="117" spans="2:65" s="1" customFormat="1" ht="36" customHeight="1">
      <c r="B117" s="31"/>
      <c r="C117" s="158" t="s">
        <v>86</v>
      </c>
      <c r="D117" s="158" t="s">
        <v>125</v>
      </c>
      <c r="E117" s="159" t="s">
        <v>263</v>
      </c>
      <c r="F117" s="160" t="s">
        <v>264</v>
      </c>
      <c r="G117" s="161" t="s">
        <v>139</v>
      </c>
      <c r="H117" s="162">
        <v>4</v>
      </c>
      <c r="I117" s="163"/>
      <c r="J117" s="164">
        <f>ROUND(I117*H117,2)</f>
        <v>0</v>
      </c>
      <c r="K117" s="160" t="s">
        <v>129</v>
      </c>
      <c r="L117" s="35"/>
      <c r="M117" s="165" t="s">
        <v>1</v>
      </c>
      <c r="N117" s="166" t="s">
        <v>43</v>
      </c>
      <c r="O117" s="63"/>
      <c r="P117" s="167">
        <f>O117*H117</f>
        <v>0</v>
      </c>
      <c r="Q117" s="167">
        <v>0</v>
      </c>
      <c r="R117" s="167">
        <f>Q117*H117</f>
        <v>0</v>
      </c>
      <c r="S117" s="167">
        <v>0</v>
      </c>
      <c r="T117" s="168">
        <f>S117*H117</f>
        <v>0</v>
      </c>
      <c r="AR117" s="169" t="s">
        <v>130</v>
      </c>
      <c r="AT117" s="169" t="s">
        <v>125</v>
      </c>
      <c r="AU117" s="169" t="s">
        <v>78</v>
      </c>
      <c r="AY117" s="14" t="s">
        <v>131</v>
      </c>
      <c r="BE117" s="170">
        <f>IF(N117="základní",J117,0)</f>
        <v>0</v>
      </c>
      <c r="BF117" s="170">
        <f>IF(N117="snížená",J117,0)</f>
        <v>0</v>
      </c>
      <c r="BG117" s="170">
        <f>IF(N117="zákl. přenesená",J117,0)</f>
        <v>0</v>
      </c>
      <c r="BH117" s="170">
        <f>IF(N117="sníž. přenesená",J117,0)</f>
        <v>0</v>
      </c>
      <c r="BI117" s="170">
        <f>IF(N117="nulová",J117,0)</f>
        <v>0</v>
      </c>
      <c r="BJ117" s="14" t="s">
        <v>86</v>
      </c>
      <c r="BK117" s="170">
        <f>ROUND(I117*H117,2)</f>
        <v>0</v>
      </c>
      <c r="BL117" s="14" t="s">
        <v>130</v>
      </c>
      <c r="BM117" s="169" t="s">
        <v>265</v>
      </c>
    </row>
    <row r="118" spans="2:65" s="1" customFormat="1" ht="39">
      <c r="B118" s="31"/>
      <c r="C118" s="32"/>
      <c r="D118" s="171" t="s">
        <v>133</v>
      </c>
      <c r="E118" s="32"/>
      <c r="F118" s="172" t="s">
        <v>266</v>
      </c>
      <c r="G118" s="32"/>
      <c r="H118" s="32"/>
      <c r="I118" s="107"/>
      <c r="J118" s="32"/>
      <c r="K118" s="32"/>
      <c r="L118" s="35"/>
      <c r="M118" s="173"/>
      <c r="N118" s="63"/>
      <c r="O118" s="63"/>
      <c r="P118" s="63"/>
      <c r="Q118" s="63"/>
      <c r="R118" s="63"/>
      <c r="S118" s="63"/>
      <c r="T118" s="64"/>
      <c r="AT118" s="14" t="s">
        <v>133</v>
      </c>
      <c r="AU118" s="14" t="s">
        <v>78</v>
      </c>
    </row>
    <row r="119" spans="2:65" s="1" customFormat="1" ht="39">
      <c r="B119" s="31"/>
      <c r="C119" s="32"/>
      <c r="D119" s="171" t="s">
        <v>135</v>
      </c>
      <c r="E119" s="32"/>
      <c r="F119" s="174" t="s">
        <v>267</v>
      </c>
      <c r="G119" s="32"/>
      <c r="H119" s="32"/>
      <c r="I119" s="107"/>
      <c r="J119" s="32"/>
      <c r="K119" s="32"/>
      <c r="L119" s="35"/>
      <c r="M119" s="173"/>
      <c r="N119" s="63"/>
      <c r="O119" s="63"/>
      <c r="P119" s="63"/>
      <c r="Q119" s="63"/>
      <c r="R119" s="63"/>
      <c r="S119" s="63"/>
      <c r="T119" s="64"/>
      <c r="AT119" s="14" t="s">
        <v>135</v>
      </c>
      <c r="AU119" s="14" t="s">
        <v>78</v>
      </c>
    </row>
    <row r="120" spans="2:65" s="1" customFormat="1" ht="36" customHeight="1">
      <c r="B120" s="31"/>
      <c r="C120" s="158" t="s">
        <v>88</v>
      </c>
      <c r="D120" s="158" t="s">
        <v>125</v>
      </c>
      <c r="E120" s="159" t="s">
        <v>268</v>
      </c>
      <c r="F120" s="160" t="s">
        <v>269</v>
      </c>
      <c r="G120" s="161" t="s">
        <v>139</v>
      </c>
      <c r="H120" s="162">
        <v>4</v>
      </c>
      <c r="I120" s="163"/>
      <c r="J120" s="164">
        <f>ROUND(I120*H120,2)</f>
        <v>0</v>
      </c>
      <c r="K120" s="160" t="s">
        <v>129</v>
      </c>
      <c r="L120" s="35"/>
      <c r="M120" s="165" t="s">
        <v>1</v>
      </c>
      <c r="N120" s="166" t="s">
        <v>43</v>
      </c>
      <c r="O120" s="63"/>
      <c r="P120" s="167">
        <f>O120*H120</f>
        <v>0</v>
      </c>
      <c r="Q120" s="167">
        <v>0</v>
      </c>
      <c r="R120" s="167">
        <f>Q120*H120</f>
        <v>0</v>
      </c>
      <c r="S120" s="167">
        <v>0</v>
      </c>
      <c r="T120" s="168">
        <f>S120*H120</f>
        <v>0</v>
      </c>
      <c r="AR120" s="169" t="s">
        <v>130</v>
      </c>
      <c r="AT120" s="169" t="s">
        <v>125</v>
      </c>
      <c r="AU120" s="169" t="s">
        <v>78</v>
      </c>
      <c r="AY120" s="14" t="s">
        <v>131</v>
      </c>
      <c r="BE120" s="170">
        <f>IF(N120="základní",J120,0)</f>
        <v>0</v>
      </c>
      <c r="BF120" s="170">
        <f>IF(N120="snížená",J120,0)</f>
        <v>0</v>
      </c>
      <c r="BG120" s="170">
        <f>IF(N120="zákl. přenesená",J120,0)</f>
        <v>0</v>
      </c>
      <c r="BH120" s="170">
        <f>IF(N120="sníž. přenesená",J120,0)</f>
        <v>0</v>
      </c>
      <c r="BI120" s="170">
        <f>IF(N120="nulová",J120,0)</f>
        <v>0</v>
      </c>
      <c r="BJ120" s="14" t="s">
        <v>86</v>
      </c>
      <c r="BK120" s="170">
        <f>ROUND(I120*H120,2)</f>
        <v>0</v>
      </c>
      <c r="BL120" s="14" t="s">
        <v>130</v>
      </c>
      <c r="BM120" s="169" t="s">
        <v>270</v>
      </c>
    </row>
    <row r="121" spans="2:65" s="1" customFormat="1" ht="39">
      <c r="B121" s="31"/>
      <c r="C121" s="32"/>
      <c r="D121" s="171" t="s">
        <v>133</v>
      </c>
      <c r="E121" s="32"/>
      <c r="F121" s="172" t="s">
        <v>271</v>
      </c>
      <c r="G121" s="32"/>
      <c r="H121" s="32"/>
      <c r="I121" s="107"/>
      <c r="J121" s="32"/>
      <c r="K121" s="32"/>
      <c r="L121" s="35"/>
      <c r="M121" s="173"/>
      <c r="N121" s="63"/>
      <c r="O121" s="63"/>
      <c r="P121" s="63"/>
      <c r="Q121" s="63"/>
      <c r="R121" s="63"/>
      <c r="S121" s="63"/>
      <c r="T121" s="64"/>
      <c r="AT121" s="14" t="s">
        <v>133</v>
      </c>
      <c r="AU121" s="14" t="s">
        <v>78</v>
      </c>
    </row>
    <row r="122" spans="2:65" s="1" customFormat="1" ht="39">
      <c r="B122" s="31"/>
      <c r="C122" s="32"/>
      <c r="D122" s="171" t="s">
        <v>135</v>
      </c>
      <c r="E122" s="32"/>
      <c r="F122" s="174" t="s">
        <v>267</v>
      </c>
      <c r="G122" s="32"/>
      <c r="H122" s="32"/>
      <c r="I122" s="107"/>
      <c r="J122" s="32"/>
      <c r="K122" s="32"/>
      <c r="L122" s="35"/>
      <c r="M122" s="173"/>
      <c r="N122" s="63"/>
      <c r="O122" s="63"/>
      <c r="P122" s="63"/>
      <c r="Q122" s="63"/>
      <c r="R122" s="63"/>
      <c r="S122" s="63"/>
      <c r="T122" s="64"/>
      <c r="AT122" s="14" t="s">
        <v>135</v>
      </c>
      <c r="AU122" s="14" t="s">
        <v>78</v>
      </c>
    </row>
    <row r="123" spans="2:65" s="1" customFormat="1" ht="36" customHeight="1">
      <c r="B123" s="31"/>
      <c r="C123" s="158" t="s">
        <v>143</v>
      </c>
      <c r="D123" s="158" t="s">
        <v>125</v>
      </c>
      <c r="E123" s="159" t="s">
        <v>272</v>
      </c>
      <c r="F123" s="160" t="s">
        <v>273</v>
      </c>
      <c r="G123" s="161" t="s">
        <v>139</v>
      </c>
      <c r="H123" s="162">
        <v>12</v>
      </c>
      <c r="I123" s="163"/>
      <c r="J123" s="164">
        <f>ROUND(I123*H123,2)</f>
        <v>0</v>
      </c>
      <c r="K123" s="160" t="s">
        <v>129</v>
      </c>
      <c r="L123" s="35"/>
      <c r="M123" s="165" t="s">
        <v>1</v>
      </c>
      <c r="N123" s="166" t="s">
        <v>43</v>
      </c>
      <c r="O123" s="63"/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AR123" s="169" t="s">
        <v>130</v>
      </c>
      <c r="AT123" s="169" t="s">
        <v>125</v>
      </c>
      <c r="AU123" s="169" t="s">
        <v>78</v>
      </c>
      <c r="AY123" s="14" t="s">
        <v>131</v>
      </c>
      <c r="BE123" s="170">
        <f>IF(N123="základní",J123,0)</f>
        <v>0</v>
      </c>
      <c r="BF123" s="170">
        <f>IF(N123="snížená",J123,0)</f>
        <v>0</v>
      </c>
      <c r="BG123" s="170">
        <f>IF(N123="zákl. přenesená",J123,0)</f>
        <v>0</v>
      </c>
      <c r="BH123" s="170">
        <f>IF(N123="sníž. přenesená",J123,0)</f>
        <v>0</v>
      </c>
      <c r="BI123" s="170">
        <f>IF(N123="nulová",J123,0)</f>
        <v>0</v>
      </c>
      <c r="BJ123" s="14" t="s">
        <v>86</v>
      </c>
      <c r="BK123" s="170">
        <f>ROUND(I123*H123,2)</f>
        <v>0</v>
      </c>
      <c r="BL123" s="14" t="s">
        <v>130</v>
      </c>
      <c r="BM123" s="169" t="s">
        <v>274</v>
      </c>
    </row>
    <row r="124" spans="2:65" s="1" customFormat="1" ht="39">
      <c r="B124" s="31"/>
      <c r="C124" s="32"/>
      <c r="D124" s="171" t="s">
        <v>133</v>
      </c>
      <c r="E124" s="32"/>
      <c r="F124" s="172" t="s">
        <v>275</v>
      </c>
      <c r="G124" s="32"/>
      <c r="H124" s="32"/>
      <c r="I124" s="107"/>
      <c r="J124" s="32"/>
      <c r="K124" s="32"/>
      <c r="L124" s="35"/>
      <c r="M124" s="173"/>
      <c r="N124" s="63"/>
      <c r="O124" s="63"/>
      <c r="P124" s="63"/>
      <c r="Q124" s="63"/>
      <c r="R124" s="63"/>
      <c r="S124" s="63"/>
      <c r="T124" s="64"/>
      <c r="AT124" s="14" t="s">
        <v>133</v>
      </c>
      <c r="AU124" s="14" t="s">
        <v>78</v>
      </c>
    </row>
    <row r="125" spans="2:65" s="1" customFormat="1" ht="39">
      <c r="B125" s="31"/>
      <c r="C125" s="32"/>
      <c r="D125" s="171" t="s">
        <v>135</v>
      </c>
      <c r="E125" s="32"/>
      <c r="F125" s="174" t="s">
        <v>276</v>
      </c>
      <c r="G125" s="32"/>
      <c r="H125" s="32"/>
      <c r="I125" s="107"/>
      <c r="J125" s="32"/>
      <c r="K125" s="32"/>
      <c r="L125" s="35"/>
      <c r="M125" s="173"/>
      <c r="N125" s="63"/>
      <c r="O125" s="63"/>
      <c r="P125" s="63"/>
      <c r="Q125" s="63"/>
      <c r="R125" s="63"/>
      <c r="S125" s="63"/>
      <c r="T125" s="64"/>
      <c r="AT125" s="14" t="s">
        <v>135</v>
      </c>
      <c r="AU125" s="14" t="s">
        <v>78</v>
      </c>
    </row>
    <row r="126" spans="2:65" s="1" customFormat="1" ht="36" customHeight="1">
      <c r="B126" s="31"/>
      <c r="C126" s="158" t="s">
        <v>130</v>
      </c>
      <c r="D126" s="158" t="s">
        <v>125</v>
      </c>
      <c r="E126" s="159" t="s">
        <v>277</v>
      </c>
      <c r="F126" s="160" t="s">
        <v>278</v>
      </c>
      <c r="G126" s="161" t="s">
        <v>139</v>
      </c>
      <c r="H126" s="162">
        <v>12</v>
      </c>
      <c r="I126" s="163"/>
      <c r="J126" s="164">
        <f>ROUND(I126*H126,2)</f>
        <v>0</v>
      </c>
      <c r="K126" s="160" t="s">
        <v>129</v>
      </c>
      <c r="L126" s="35"/>
      <c r="M126" s="165" t="s">
        <v>1</v>
      </c>
      <c r="N126" s="166" t="s">
        <v>43</v>
      </c>
      <c r="O126" s="63"/>
      <c r="P126" s="167">
        <f>O126*H126</f>
        <v>0</v>
      </c>
      <c r="Q126" s="167">
        <v>0</v>
      </c>
      <c r="R126" s="167">
        <f>Q126*H126</f>
        <v>0</v>
      </c>
      <c r="S126" s="167">
        <v>0</v>
      </c>
      <c r="T126" s="168">
        <f>S126*H126</f>
        <v>0</v>
      </c>
      <c r="AR126" s="169" t="s">
        <v>130</v>
      </c>
      <c r="AT126" s="169" t="s">
        <v>125</v>
      </c>
      <c r="AU126" s="169" t="s">
        <v>78</v>
      </c>
      <c r="AY126" s="14" t="s">
        <v>131</v>
      </c>
      <c r="BE126" s="170">
        <f>IF(N126="základní",J126,0)</f>
        <v>0</v>
      </c>
      <c r="BF126" s="170">
        <f>IF(N126="snížená",J126,0)</f>
        <v>0</v>
      </c>
      <c r="BG126" s="170">
        <f>IF(N126="zákl. přenesená",J126,0)</f>
        <v>0</v>
      </c>
      <c r="BH126" s="170">
        <f>IF(N126="sníž. přenesená",J126,0)</f>
        <v>0</v>
      </c>
      <c r="BI126" s="170">
        <f>IF(N126="nulová",J126,0)</f>
        <v>0</v>
      </c>
      <c r="BJ126" s="14" t="s">
        <v>86</v>
      </c>
      <c r="BK126" s="170">
        <f>ROUND(I126*H126,2)</f>
        <v>0</v>
      </c>
      <c r="BL126" s="14" t="s">
        <v>130</v>
      </c>
      <c r="BM126" s="169" t="s">
        <v>279</v>
      </c>
    </row>
    <row r="127" spans="2:65" s="1" customFormat="1" ht="39">
      <c r="B127" s="31"/>
      <c r="C127" s="32"/>
      <c r="D127" s="171" t="s">
        <v>133</v>
      </c>
      <c r="E127" s="32"/>
      <c r="F127" s="172" t="s">
        <v>280</v>
      </c>
      <c r="G127" s="32"/>
      <c r="H127" s="32"/>
      <c r="I127" s="107"/>
      <c r="J127" s="32"/>
      <c r="K127" s="32"/>
      <c r="L127" s="35"/>
      <c r="M127" s="173"/>
      <c r="N127" s="63"/>
      <c r="O127" s="63"/>
      <c r="P127" s="63"/>
      <c r="Q127" s="63"/>
      <c r="R127" s="63"/>
      <c r="S127" s="63"/>
      <c r="T127" s="64"/>
      <c r="AT127" s="14" t="s">
        <v>133</v>
      </c>
      <c r="AU127" s="14" t="s">
        <v>78</v>
      </c>
    </row>
    <row r="128" spans="2:65" s="1" customFormat="1" ht="39">
      <c r="B128" s="31"/>
      <c r="C128" s="32"/>
      <c r="D128" s="171" t="s">
        <v>135</v>
      </c>
      <c r="E128" s="32"/>
      <c r="F128" s="174" t="s">
        <v>276</v>
      </c>
      <c r="G128" s="32"/>
      <c r="H128" s="32"/>
      <c r="I128" s="107"/>
      <c r="J128" s="32"/>
      <c r="K128" s="32"/>
      <c r="L128" s="35"/>
      <c r="M128" s="173"/>
      <c r="N128" s="63"/>
      <c r="O128" s="63"/>
      <c r="P128" s="63"/>
      <c r="Q128" s="63"/>
      <c r="R128" s="63"/>
      <c r="S128" s="63"/>
      <c r="T128" s="64"/>
      <c r="AT128" s="14" t="s">
        <v>135</v>
      </c>
      <c r="AU128" s="14" t="s">
        <v>78</v>
      </c>
    </row>
    <row r="129" spans="2:65" s="1" customFormat="1" ht="24" customHeight="1">
      <c r="B129" s="31"/>
      <c r="C129" s="158" t="s">
        <v>162</v>
      </c>
      <c r="D129" s="158" t="s">
        <v>125</v>
      </c>
      <c r="E129" s="159" t="s">
        <v>281</v>
      </c>
      <c r="F129" s="160" t="s">
        <v>282</v>
      </c>
      <c r="G129" s="161" t="s">
        <v>158</v>
      </c>
      <c r="H129" s="162">
        <v>38.4</v>
      </c>
      <c r="I129" s="163"/>
      <c r="J129" s="164">
        <f>ROUND(I129*H129,2)</f>
        <v>0</v>
      </c>
      <c r="K129" s="160" t="s">
        <v>129</v>
      </c>
      <c r="L129" s="35"/>
      <c r="M129" s="165" t="s">
        <v>1</v>
      </c>
      <c r="N129" s="166" t="s">
        <v>43</v>
      </c>
      <c r="O129" s="63"/>
      <c r="P129" s="167">
        <f>O129*H129</f>
        <v>0</v>
      </c>
      <c r="Q129" s="167">
        <v>0</v>
      </c>
      <c r="R129" s="167">
        <f>Q129*H129</f>
        <v>0</v>
      </c>
      <c r="S129" s="167">
        <v>0</v>
      </c>
      <c r="T129" s="168">
        <f>S129*H129</f>
        <v>0</v>
      </c>
      <c r="AR129" s="169" t="s">
        <v>130</v>
      </c>
      <c r="AT129" s="169" t="s">
        <v>125</v>
      </c>
      <c r="AU129" s="169" t="s">
        <v>78</v>
      </c>
      <c r="AY129" s="14" t="s">
        <v>131</v>
      </c>
      <c r="BE129" s="170">
        <f>IF(N129="základní",J129,0)</f>
        <v>0</v>
      </c>
      <c r="BF129" s="170">
        <f>IF(N129="snížená",J129,0)</f>
        <v>0</v>
      </c>
      <c r="BG129" s="170">
        <f>IF(N129="zákl. přenesená",J129,0)</f>
        <v>0</v>
      </c>
      <c r="BH129" s="170">
        <f>IF(N129="sníž. přenesená",J129,0)</f>
        <v>0</v>
      </c>
      <c r="BI129" s="170">
        <f>IF(N129="nulová",J129,0)</f>
        <v>0</v>
      </c>
      <c r="BJ129" s="14" t="s">
        <v>86</v>
      </c>
      <c r="BK129" s="170">
        <f>ROUND(I129*H129,2)</f>
        <v>0</v>
      </c>
      <c r="BL129" s="14" t="s">
        <v>130</v>
      </c>
      <c r="BM129" s="169" t="s">
        <v>283</v>
      </c>
    </row>
    <row r="130" spans="2:65" s="1" customFormat="1" ht="48.75">
      <c r="B130" s="31"/>
      <c r="C130" s="32"/>
      <c r="D130" s="171" t="s">
        <v>133</v>
      </c>
      <c r="E130" s="32"/>
      <c r="F130" s="172" t="s">
        <v>284</v>
      </c>
      <c r="G130" s="32"/>
      <c r="H130" s="32"/>
      <c r="I130" s="107"/>
      <c r="J130" s="32"/>
      <c r="K130" s="32"/>
      <c r="L130" s="35"/>
      <c r="M130" s="173"/>
      <c r="N130" s="63"/>
      <c r="O130" s="63"/>
      <c r="P130" s="63"/>
      <c r="Q130" s="63"/>
      <c r="R130" s="63"/>
      <c r="S130" s="63"/>
      <c r="T130" s="64"/>
      <c r="AT130" s="14" t="s">
        <v>133</v>
      </c>
      <c r="AU130" s="14" t="s">
        <v>78</v>
      </c>
    </row>
    <row r="131" spans="2:65" s="1" customFormat="1" ht="19.5">
      <c r="B131" s="31"/>
      <c r="C131" s="32"/>
      <c r="D131" s="171" t="s">
        <v>135</v>
      </c>
      <c r="E131" s="32"/>
      <c r="F131" s="174" t="s">
        <v>285</v>
      </c>
      <c r="G131" s="32"/>
      <c r="H131" s="32"/>
      <c r="I131" s="107"/>
      <c r="J131" s="32"/>
      <c r="K131" s="32"/>
      <c r="L131" s="35"/>
      <c r="M131" s="173"/>
      <c r="N131" s="63"/>
      <c r="O131" s="63"/>
      <c r="P131" s="63"/>
      <c r="Q131" s="63"/>
      <c r="R131" s="63"/>
      <c r="S131" s="63"/>
      <c r="T131" s="64"/>
      <c r="AT131" s="14" t="s">
        <v>135</v>
      </c>
      <c r="AU131" s="14" t="s">
        <v>78</v>
      </c>
    </row>
    <row r="132" spans="2:65" s="10" customFormat="1" ht="11.25">
      <c r="B132" s="185"/>
      <c r="C132" s="186"/>
      <c r="D132" s="171" t="s">
        <v>207</v>
      </c>
      <c r="E132" s="187" t="s">
        <v>1</v>
      </c>
      <c r="F132" s="188" t="s">
        <v>286</v>
      </c>
      <c r="G132" s="186"/>
      <c r="H132" s="189">
        <v>38.4</v>
      </c>
      <c r="I132" s="190"/>
      <c r="J132" s="186"/>
      <c r="K132" s="186"/>
      <c r="L132" s="191"/>
      <c r="M132" s="192"/>
      <c r="N132" s="193"/>
      <c r="O132" s="193"/>
      <c r="P132" s="193"/>
      <c r="Q132" s="193"/>
      <c r="R132" s="193"/>
      <c r="S132" s="193"/>
      <c r="T132" s="194"/>
      <c r="AT132" s="195" t="s">
        <v>207</v>
      </c>
      <c r="AU132" s="195" t="s">
        <v>78</v>
      </c>
      <c r="AV132" s="10" t="s">
        <v>88</v>
      </c>
      <c r="AW132" s="10" t="s">
        <v>34</v>
      </c>
      <c r="AX132" s="10" t="s">
        <v>86</v>
      </c>
      <c r="AY132" s="195" t="s">
        <v>131</v>
      </c>
    </row>
    <row r="133" spans="2:65" s="1" customFormat="1" ht="24" customHeight="1">
      <c r="B133" s="31"/>
      <c r="C133" s="158" t="s">
        <v>168</v>
      </c>
      <c r="D133" s="158" t="s">
        <v>125</v>
      </c>
      <c r="E133" s="159" t="s">
        <v>287</v>
      </c>
      <c r="F133" s="160" t="s">
        <v>288</v>
      </c>
      <c r="G133" s="161" t="s">
        <v>139</v>
      </c>
      <c r="H133" s="162">
        <v>8</v>
      </c>
      <c r="I133" s="163"/>
      <c r="J133" s="164">
        <f>ROUND(I133*H133,2)</f>
        <v>0</v>
      </c>
      <c r="K133" s="160" t="s">
        <v>129</v>
      </c>
      <c r="L133" s="35"/>
      <c r="M133" s="165" t="s">
        <v>1</v>
      </c>
      <c r="N133" s="166" t="s">
        <v>43</v>
      </c>
      <c r="O133" s="63"/>
      <c r="P133" s="167">
        <f>O133*H133</f>
        <v>0</v>
      </c>
      <c r="Q133" s="167">
        <v>0</v>
      </c>
      <c r="R133" s="167">
        <f>Q133*H133</f>
        <v>0</v>
      </c>
      <c r="S133" s="167">
        <v>0</v>
      </c>
      <c r="T133" s="168">
        <f>S133*H133</f>
        <v>0</v>
      </c>
      <c r="AR133" s="169" t="s">
        <v>130</v>
      </c>
      <c r="AT133" s="169" t="s">
        <v>125</v>
      </c>
      <c r="AU133" s="169" t="s">
        <v>78</v>
      </c>
      <c r="AY133" s="14" t="s">
        <v>131</v>
      </c>
      <c r="BE133" s="170">
        <f>IF(N133="základní",J133,0)</f>
        <v>0</v>
      </c>
      <c r="BF133" s="170">
        <f>IF(N133="snížená",J133,0)</f>
        <v>0</v>
      </c>
      <c r="BG133" s="170">
        <f>IF(N133="zákl. přenesená",J133,0)</f>
        <v>0</v>
      </c>
      <c r="BH133" s="170">
        <f>IF(N133="sníž. přenesená",J133,0)</f>
        <v>0</v>
      </c>
      <c r="BI133" s="170">
        <f>IF(N133="nulová",J133,0)</f>
        <v>0</v>
      </c>
      <c r="BJ133" s="14" t="s">
        <v>86</v>
      </c>
      <c r="BK133" s="170">
        <f>ROUND(I133*H133,2)</f>
        <v>0</v>
      </c>
      <c r="BL133" s="14" t="s">
        <v>130</v>
      </c>
      <c r="BM133" s="169" t="s">
        <v>289</v>
      </c>
    </row>
    <row r="134" spans="2:65" s="1" customFormat="1" ht="48.75">
      <c r="B134" s="31"/>
      <c r="C134" s="32"/>
      <c r="D134" s="171" t="s">
        <v>133</v>
      </c>
      <c r="E134" s="32"/>
      <c r="F134" s="172" t="s">
        <v>290</v>
      </c>
      <c r="G134" s="32"/>
      <c r="H134" s="32"/>
      <c r="I134" s="107"/>
      <c r="J134" s="32"/>
      <c r="K134" s="32"/>
      <c r="L134" s="35"/>
      <c r="M134" s="173"/>
      <c r="N134" s="63"/>
      <c r="O134" s="63"/>
      <c r="P134" s="63"/>
      <c r="Q134" s="63"/>
      <c r="R134" s="63"/>
      <c r="S134" s="63"/>
      <c r="T134" s="64"/>
      <c r="AT134" s="14" t="s">
        <v>133</v>
      </c>
      <c r="AU134" s="14" t="s">
        <v>78</v>
      </c>
    </row>
    <row r="135" spans="2:65" s="1" customFormat="1" ht="19.5">
      <c r="B135" s="31"/>
      <c r="C135" s="32"/>
      <c r="D135" s="171" t="s">
        <v>135</v>
      </c>
      <c r="E135" s="32"/>
      <c r="F135" s="174" t="s">
        <v>291</v>
      </c>
      <c r="G135" s="32"/>
      <c r="H135" s="32"/>
      <c r="I135" s="107"/>
      <c r="J135" s="32"/>
      <c r="K135" s="32"/>
      <c r="L135" s="35"/>
      <c r="M135" s="173"/>
      <c r="N135" s="63"/>
      <c r="O135" s="63"/>
      <c r="P135" s="63"/>
      <c r="Q135" s="63"/>
      <c r="R135" s="63"/>
      <c r="S135" s="63"/>
      <c r="T135" s="64"/>
      <c r="AT135" s="14" t="s">
        <v>135</v>
      </c>
      <c r="AU135" s="14" t="s">
        <v>78</v>
      </c>
    </row>
    <row r="136" spans="2:65" s="1" customFormat="1" ht="24" customHeight="1">
      <c r="B136" s="31"/>
      <c r="C136" s="158" t="s">
        <v>173</v>
      </c>
      <c r="D136" s="158" t="s">
        <v>125</v>
      </c>
      <c r="E136" s="159" t="s">
        <v>292</v>
      </c>
      <c r="F136" s="160" t="s">
        <v>293</v>
      </c>
      <c r="G136" s="161" t="s">
        <v>158</v>
      </c>
      <c r="H136" s="162">
        <v>8.1</v>
      </c>
      <c r="I136" s="163"/>
      <c r="J136" s="164">
        <f>ROUND(I136*H136,2)</f>
        <v>0</v>
      </c>
      <c r="K136" s="160" t="s">
        <v>129</v>
      </c>
      <c r="L136" s="35"/>
      <c r="M136" s="165" t="s">
        <v>1</v>
      </c>
      <c r="N136" s="166" t="s">
        <v>43</v>
      </c>
      <c r="O136" s="63"/>
      <c r="P136" s="167">
        <f>O136*H136</f>
        <v>0</v>
      </c>
      <c r="Q136" s="167">
        <v>0</v>
      </c>
      <c r="R136" s="167">
        <f>Q136*H136</f>
        <v>0</v>
      </c>
      <c r="S136" s="167">
        <v>0</v>
      </c>
      <c r="T136" s="168">
        <f>S136*H136</f>
        <v>0</v>
      </c>
      <c r="AR136" s="169" t="s">
        <v>130</v>
      </c>
      <c r="AT136" s="169" t="s">
        <v>125</v>
      </c>
      <c r="AU136" s="169" t="s">
        <v>78</v>
      </c>
      <c r="AY136" s="14" t="s">
        <v>131</v>
      </c>
      <c r="BE136" s="170">
        <f>IF(N136="základní",J136,0)</f>
        <v>0</v>
      </c>
      <c r="BF136" s="170">
        <f>IF(N136="snížená",J136,0)</f>
        <v>0</v>
      </c>
      <c r="BG136" s="170">
        <f>IF(N136="zákl. přenesená",J136,0)</f>
        <v>0</v>
      </c>
      <c r="BH136" s="170">
        <f>IF(N136="sníž. přenesená",J136,0)</f>
        <v>0</v>
      </c>
      <c r="BI136" s="170">
        <f>IF(N136="nulová",J136,0)</f>
        <v>0</v>
      </c>
      <c r="BJ136" s="14" t="s">
        <v>86</v>
      </c>
      <c r="BK136" s="170">
        <f>ROUND(I136*H136,2)</f>
        <v>0</v>
      </c>
      <c r="BL136" s="14" t="s">
        <v>130</v>
      </c>
      <c r="BM136" s="169" t="s">
        <v>294</v>
      </c>
    </row>
    <row r="137" spans="2:65" s="1" customFormat="1" ht="29.25">
      <c r="B137" s="31"/>
      <c r="C137" s="32"/>
      <c r="D137" s="171" t="s">
        <v>133</v>
      </c>
      <c r="E137" s="32"/>
      <c r="F137" s="172" t="s">
        <v>295</v>
      </c>
      <c r="G137" s="32"/>
      <c r="H137" s="32"/>
      <c r="I137" s="107"/>
      <c r="J137" s="32"/>
      <c r="K137" s="32"/>
      <c r="L137" s="35"/>
      <c r="M137" s="173"/>
      <c r="N137" s="63"/>
      <c r="O137" s="63"/>
      <c r="P137" s="63"/>
      <c r="Q137" s="63"/>
      <c r="R137" s="63"/>
      <c r="S137" s="63"/>
      <c r="T137" s="64"/>
      <c r="AT137" s="14" t="s">
        <v>133</v>
      </c>
      <c r="AU137" s="14" t="s">
        <v>78</v>
      </c>
    </row>
    <row r="138" spans="2:65" s="1" customFormat="1" ht="19.5">
      <c r="B138" s="31"/>
      <c r="C138" s="32"/>
      <c r="D138" s="171" t="s">
        <v>135</v>
      </c>
      <c r="E138" s="32"/>
      <c r="F138" s="174" t="s">
        <v>285</v>
      </c>
      <c r="G138" s="32"/>
      <c r="H138" s="32"/>
      <c r="I138" s="107"/>
      <c r="J138" s="32"/>
      <c r="K138" s="32"/>
      <c r="L138" s="35"/>
      <c r="M138" s="173"/>
      <c r="N138" s="63"/>
      <c r="O138" s="63"/>
      <c r="P138" s="63"/>
      <c r="Q138" s="63"/>
      <c r="R138" s="63"/>
      <c r="S138" s="63"/>
      <c r="T138" s="64"/>
      <c r="AT138" s="14" t="s">
        <v>135</v>
      </c>
      <c r="AU138" s="14" t="s">
        <v>78</v>
      </c>
    </row>
    <row r="139" spans="2:65" s="10" customFormat="1" ht="11.25">
      <c r="B139" s="185"/>
      <c r="C139" s="186"/>
      <c r="D139" s="171" t="s">
        <v>207</v>
      </c>
      <c r="E139" s="187" t="s">
        <v>1</v>
      </c>
      <c r="F139" s="188" t="s">
        <v>296</v>
      </c>
      <c r="G139" s="186"/>
      <c r="H139" s="189">
        <v>4.8</v>
      </c>
      <c r="I139" s="190"/>
      <c r="J139" s="186"/>
      <c r="K139" s="186"/>
      <c r="L139" s="191"/>
      <c r="M139" s="192"/>
      <c r="N139" s="193"/>
      <c r="O139" s="193"/>
      <c r="P139" s="193"/>
      <c r="Q139" s="193"/>
      <c r="R139" s="193"/>
      <c r="S139" s="193"/>
      <c r="T139" s="194"/>
      <c r="AT139" s="195" t="s">
        <v>207</v>
      </c>
      <c r="AU139" s="195" t="s">
        <v>78</v>
      </c>
      <c r="AV139" s="10" t="s">
        <v>88</v>
      </c>
      <c r="AW139" s="10" t="s">
        <v>34</v>
      </c>
      <c r="AX139" s="10" t="s">
        <v>78</v>
      </c>
      <c r="AY139" s="195" t="s">
        <v>131</v>
      </c>
    </row>
    <row r="140" spans="2:65" s="10" customFormat="1" ht="11.25">
      <c r="B140" s="185"/>
      <c r="C140" s="186"/>
      <c r="D140" s="171" t="s">
        <v>207</v>
      </c>
      <c r="E140" s="187" t="s">
        <v>1</v>
      </c>
      <c r="F140" s="188" t="s">
        <v>297</v>
      </c>
      <c r="G140" s="186"/>
      <c r="H140" s="189">
        <v>3.3</v>
      </c>
      <c r="I140" s="190"/>
      <c r="J140" s="186"/>
      <c r="K140" s="186"/>
      <c r="L140" s="191"/>
      <c r="M140" s="192"/>
      <c r="N140" s="193"/>
      <c r="O140" s="193"/>
      <c r="P140" s="193"/>
      <c r="Q140" s="193"/>
      <c r="R140" s="193"/>
      <c r="S140" s="193"/>
      <c r="T140" s="194"/>
      <c r="AT140" s="195" t="s">
        <v>207</v>
      </c>
      <c r="AU140" s="195" t="s">
        <v>78</v>
      </c>
      <c r="AV140" s="10" t="s">
        <v>88</v>
      </c>
      <c r="AW140" s="10" t="s">
        <v>34</v>
      </c>
      <c r="AX140" s="10" t="s">
        <v>78</v>
      </c>
      <c r="AY140" s="195" t="s">
        <v>131</v>
      </c>
    </row>
    <row r="141" spans="2:65" s="12" customFormat="1" ht="11.25">
      <c r="B141" s="207"/>
      <c r="C141" s="208"/>
      <c r="D141" s="171" t="s">
        <v>207</v>
      </c>
      <c r="E141" s="209" t="s">
        <v>1</v>
      </c>
      <c r="F141" s="210" t="s">
        <v>215</v>
      </c>
      <c r="G141" s="208"/>
      <c r="H141" s="211">
        <v>8.1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207</v>
      </c>
      <c r="AU141" s="217" t="s">
        <v>78</v>
      </c>
      <c r="AV141" s="12" t="s">
        <v>130</v>
      </c>
      <c r="AW141" s="12" t="s">
        <v>34</v>
      </c>
      <c r="AX141" s="12" t="s">
        <v>86</v>
      </c>
      <c r="AY141" s="217" t="s">
        <v>131</v>
      </c>
    </row>
    <row r="142" spans="2:65" s="1" customFormat="1" ht="24" customHeight="1">
      <c r="B142" s="31"/>
      <c r="C142" s="158" t="s">
        <v>202</v>
      </c>
      <c r="D142" s="158" t="s">
        <v>125</v>
      </c>
      <c r="E142" s="159" t="s">
        <v>298</v>
      </c>
      <c r="F142" s="160" t="s">
        <v>299</v>
      </c>
      <c r="G142" s="161" t="s">
        <v>139</v>
      </c>
      <c r="H142" s="162">
        <v>10</v>
      </c>
      <c r="I142" s="163"/>
      <c r="J142" s="164">
        <f>ROUND(I142*H142,2)</f>
        <v>0</v>
      </c>
      <c r="K142" s="160" t="s">
        <v>129</v>
      </c>
      <c r="L142" s="35"/>
      <c r="M142" s="165" t="s">
        <v>1</v>
      </c>
      <c r="N142" s="166" t="s">
        <v>43</v>
      </c>
      <c r="O142" s="63"/>
      <c r="P142" s="167">
        <f>O142*H142</f>
        <v>0</v>
      </c>
      <c r="Q142" s="167">
        <v>0</v>
      </c>
      <c r="R142" s="167">
        <f>Q142*H142</f>
        <v>0</v>
      </c>
      <c r="S142" s="167">
        <v>0</v>
      </c>
      <c r="T142" s="168">
        <f>S142*H142</f>
        <v>0</v>
      </c>
      <c r="AR142" s="169" t="s">
        <v>130</v>
      </c>
      <c r="AT142" s="169" t="s">
        <v>125</v>
      </c>
      <c r="AU142" s="169" t="s">
        <v>78</v>
      </c>
      <c r="AY142" s="14" t="s">
        <v>131</v>
      </c>
      <c r="BE142" s="170">
        <f>IF(N142="základní",J142,0)</f>
        <v>0</v>
      </c>
      <c r="BF142" s="170">
        <f>IF(N142="snížená",J142,0)</f>
        <v>0</v>
      </c>
      <c r="BG142" s="170">
        <f>IF(N142="zákl. přenesená",J142,0)</f>
        <v>0</v>
      </c>
      <c r="BH142" s="170">
        <f>IF(N142="sníž. přenesená",J142,0)</f>
        <v>0</v>
      </c>
      <c r="BI142" s="170">
        <f>IF(N142="nulová",J142,0)</f>
        <v>0</v>
      </c>
      <c r="BJ142" s="14" t="s">
        <v>86</v>
      </c>
      <c r="BK142" s="170">
        <f>ROUND(I142*H142,2)</f>
        <v>0</v>
      </c>
      <c r="BL142" s="14" t="s">
        <v>130</v>
      </c>
      <c r="BM142" s="169" t="s">
        <v>300</v>
      </c>
    </row>
    <row r="143" spans="2:65" s="1" customFormat="1" ht="58.5">
      <c r="B143" s="31"/>
      <c r="C143" s="32"/>
      <c r="D143" s="171" t="s">
        <v>133</v>
      </c>
      <c r="E143" s="32"/>
      <c r="F143" s="172" t="s">
        <v>301</v>
      </c>
      <c r="G143" s="32"/>
      <c r="H143" s="32"/>
      <c r="I143" s="107"/>
      <c r="J143" s="32"/>
      <c r="K143" s="32"/>
      <c r="L143" s="35"/>
      <c r="M143" s="173"/>
      <c r="N143" s="63"/>
      <c r="O143" s="63"/>
      <c r="P143" s="63"/>
      <c r="Q143" s="63"/>
      <c r="R143" s="63"/>
      <c r="S143" s="63"/>
      <c r="T143" s="64"/>
      <c r="AT143" s="14" t="s">
        <v>133</v>
      </c>
      <c r="AU143" s="14" t="s">
        <v>78</v>
      </c>
    </row>
    <row r="144" spans="2:65" s="1" customFormat="1" ht="39">
      <c r="B144" s="31"/>
      <c r="C144" s="32"/>
      <c r="D144" s="171" t="s">
        <v>135</v>
      </c>
      <c r="E144" s="32"/>
      <c r="F144" s="174" t="s">
        <v>302</v>
      </c>
      <c r="G144" s="32"/>
      <c r="H144" s="32"/>
      <c r="I144" s="107"/>
      <c r="J144" s="32"/>
      <c r="K144" s="32"/>
      <c r="L144" s="35"/>
      <c r="M144" s="173"/>
      <c r="N144" s="63"/>
      <c r="O144" s="63"/>
      <c r="P144" s="63"/>
      <c r="Q144" s="63"/>
      <c r="R144" s="63"/>
      <c r="S144" s="63"/>
      <c r="T144" s="64"/>
      <c r="AT144" s="14" t="s">
        <v>135</v>
      </c>
      <c r="AU144" s="14" t="s">
        <v>78</v>
      </c>
    </row>
    <row r="145" spans="2:65" s="1" customFormat="1" ht="24" customHeight="1">
      <c r="B145" s="31"/>
      <c r="C145" s="158" t="s">
        <v>303</v>
      </c>
      <c r="D145" s="158" t="s">
        <v>125</v>
      </c>
      <c r="E145" s="159" t="s">
        <v>304</v>
      </c>
      <c r="F145" s="160" t="s">
        <v>305</v>
      </c>
      <c r="G145" s="161" t="s">
        <v>139</v>
      </c>
      <c r="H145" s="162">
        <v>10</v>
      </c>
      <c r="I145" s="163"/>
      <c r="J145" s="164">
        <f>ROUND(I145*H145,2)</f>
        <v>0</v>
      </c>
      <c r="K145" s="160" t="s">
        <v>129</v>
      </c>
      <c r="L145" s="35"/>
      <c r="M145" s="165" t="s">
        <v>1</v>
      </c>
      <c r="N145" s="166" t="s">
        <v>43</v>
      </c>
      <c r="O145" s="63"/>
      <c r="P145" s="167">
        <f>O145*H145</f>
        <v>0</v>
      </c>
      <c r="Q145" s="167">
        <v>0</v>
      </c>
      <c r="R145" s="167">
        <f>Q145*H145</f>
        <v>0</v>
      </c>
      <c r="S145" s="167">
        <v>0</v>
      </c>
      <c r="T145" s="168">
        <f>S145*H145</f>
        <v>0</v>
      </c>
      <c r="AR145" s="169" t="s">
        <v>130</v>
      </c>
      <c r="AT145" s="169" t="s">
        <v>125</v>
      </c>
      <c r="AU145" s="169" t="s">
        <v>78</v>
      </c>
      <c r="AY145" s="14" t="s">
        <v>131</v>
      </c>
      <c r="BE145" s="170">
        <f>IF(N145="základní",J145,0)</f>
        <v>0</v>
      </c>
      <c r="BF145" s="170">
        <f>IF(N145="snížená",J145,0)</f>
        <v>0</v>
      </c>
      <c r="BG145" s="170">
        <f>IF(N145="zákl. přenesená",J145,0)</f>
        <v>0</v>
      </c>
      <c r="BH145" s="170">
        <f>IF(N145="sníž. přenesená",J145,0)</f>
        <v>0</v>
      </c>
      <c r="BI145" s="170">
        <f>IF(N145="nulová",J145,0)</f>
        <v>0</v>
      </c>
      <c r="BJ145" s="14" t="s">
        <v>86</v>
      </c>
      <c r="BK145" s="170">
        <f>ROUND(I145*H145,2)</f>
        <v>0</v>
      </c>
      <c r="BL145" s="14" t="s">
        <v>130</v>
      </c>
      <c r="BM145" s="169" t="s">
        <v>306</v>
      </c>
    </row>
    <row r="146" spans="2:65" s="1" customFormat="1" ht="58.5">
      <c r="B146" s="31"/>
      <c r="C146" s="32"/>
      <c r="D146" s="171" t="s">
        <v>133</v>
      </c>
      <c r="E146" s="32"/>
      <c r="F146" s="172" t="s">
        <v>307</v>
      </c>
      <c r="G146" s="32"/>
      <c r="H146" s="32"/>
      <c r="I146" s="107"/>
      <c r="J146" s="32"/>
      <c r="K146" s="32"/>
      <c r="L146" s="35"/>
      <c r="M146" s="173"/>
      <c r="N146" s="63"/>
      <c r="O146" s="63"/>
      <c r="P146" s="63"/>
      <c r="Q146" s="63"/>
      <c r="R146" s="63"/>
      <c r="S146" s="63"/>
      <c r="T146" s="64"/>
      <c r="AT146" s="14" t="s">
        <v>133</v>
      </c>
      <c r="AU146" s="14" t="s">
        <v>78</v>
      </c>
    </row>
    <row r="147" spans="2:65" s="1" customFormat="1" ht="48.75">
      <c r="B147" s="31"/>
      <c r="C147" s="32"/>
      <c r="D147" s="171" t="s">
        <v>135</v>
      </c>
      <c r="E147" s="32"/>
      <c r="F147" s="174" t="s">
        <v>308</v>
      </c>
      <c r="G147" s="32"/>
      <c r="H147" s="32"/>
      <c r="I147" s="107"/>
      <c r="J147" s="32"/>
      <c r="K147" s="32"/>
      <c r="L147" s="35"/>
      <c r="M147" s="173"/>
      <c r="N147" s="63"/>
      <c r="O147" s="63"/>
      <c r="P147" s="63"/>
      <c r="Q147" s="63"/>
      <c r="R147" s="63"/>
      <c r="S147" s="63"/>
      <c r="T147" s="64"/>
      <c r="AT147" s="14" t="s">
        <v>135</v>
      </c>
      <c r="AU147" s="14" t="s">
        <v>78</v>
      </c>
    </row>
    <row r="148" spans="2:65" s="1" customFormat="1" ht="24" customHeight="1">
      <c r="B148" s="31"/>
      <c r="C148" s="158" t="s">
        <v>216</v>
      </c>
      <c r="D148" s="158" t="s">
        <v>125</v>
      </c>
      <c r="E148" s="159" t="s">
        <v>309</v>
      </c>
      <c r="F148" s="160" t="s">
        <v>310</v>
      </c>
      <c r="G148" s="161" t="s">
        <v>158</v>
      </c>
      <c r="H148" s="162">
        <v>172.5</v>
      </c>
      <c r="I148" s="163"/>
      <c r="J148" s="164">
        <f>ROUND(I148*H148,2)</f>
        <v>0</v>
      </c>
      <c r="K148" s="160" t="s">
        <v>129</v>
      </c>
      <c r="L148" s="35"/>
      <c r="M148" s="165" t="s">
        <v>1</v>
      </c>
      <c r="N148" s="166" t="s">
        <v>43</v>
      </c>
      <c r="O148" s="63"/>
      <c r="P148" s="167">
        <f>O148*H148</f>
        <v>0</v>
      </c>
      <c r="Q148" s="167">
        <v>0</v>
      </c>
      <c r="R148" s="167">
        <f>Q148*H148</f>
        <v>0</v>
      </c>
      <c r="S148" s="167">
        <v>0</v>
      </c>
      <c r="T148" s="168">
        <f>S148*H148</f>
        <v>0</v>
      </c>
      <c r="AR148" s="169" t="s">
        <v>130</v>
      </c>
      <c r="AT148" s="169" t="s">
        <v>125</v>
      </c>
      <c r="AU148" s="169" t="s">
        <v>78</v>
      </c>
      <c r="AY148" s="14" t="s">
        <v>131</v>
      </c>
      <c r="BE148" s="170">
        <f>IF(N148="základní",J148,0)</f>
        <v>0</v>
      </c>
      <c r="BF148" s="170">
        <f>IF(N148="snížená",J148,0)</f>
        <v>0</v>
      </c>
      <c r="BG148" s="170">
        <f>IF(N148="zákl. přenesená",J148,0)</f>
        <v>0</v>
      </c>
      <c r="BH148" s="170">
        <f>IF(N148="sníž. přenesená",J148,0)</f>
        <v>0</v>
      </c>
      <c r="BI148" s="170">
        <f>IF(N148="nulová",J148,0)</f>
        <v>0</v>
      </c>
      <c r="BJ148" s="14" t="s">
        <v>86</v>
      </c>
      <c r="BK148" s="170">
        <f>ROUND(I148*H148,2)</f>
        <v>0</v>
      </c>
      <c r="BL148" s="14" t="s">
        <v>130</v>
      </c>
      <c r="BM148" s="169" t="s">
        <v>311</v>
      </c>
    </row>
    <row r="149" spans="2:65" s="1" customFormat="1" ht="48.75">
      <c r="B149" s="31"/>
      <c r="C149" s="32"/>
      <c r="D149" s="171" t="s">
        <v>133</v>
      </c>
      <c r="E149" s="32"/>
      <c r="F149" s="172" t="s">
        <v>312</v>
      </c>
      <c r="G149" s="32"/>
      <c r="H149" s="32"/>
      <c r="I149" s="107"/>
      <c r="J149" s="32"/>
      <c r="K149" s="32"/>
      <c r="L149" s="35"/>
      <c r="M149" s="173"/>
      <c r="N149" s="63"/>
      <c r="O149" s="63"/>
      <c r="P149" s="63"/>
      <c r="Q149" s="63"/>
      <c r="R149" s="63"/>
      <c r="S149" s="63"/>
      <c r="T149" s="64"/>
      <c r="AT149" s="14" t="s">
        <v>133</v>
      </c>
      <c r="AU149" s="14" t="s">
        <v>78</v>
      </c>
    </row>
    <row r="150" spans="2:65" s="10" customFormat="1" ht="11.25">
      <c r="B150" s="185"/>
      <c r="C150" s="186"/>
      <c r="D150" s="171" t="s">
        <v>207</v>
      </c>
      <c r="E150" s="187" t="s">
        <v>1</v>
      </c>
      <c r="F150" s="188" t="s">
        <v>313</v>
      </c>
      <c r="G150" s="186"/>
      <c r="H150" s="189">
        <v>109.5</v>
      </c>
      <c r="I150" s="190"/>
      <c r="J150" s="186"/>
      <c r="K150" s="186"/>
      <c r="L150" s="191"/>
      <c r="M150" s="192"/>
      <c r="N150" s="193"/>
      <c r="O150" s="193"/>
      <c r="P150" s="193"/>
      <c r="Q150" s="193"/>
      <c r="R150" s="193"/>
      <c r="S150" s="193"/>
      <c r="T150" s="194"/>
      <c r="AT150" s="195" t="s">
        <v>207</v>
      </c>
      <c r="AU150" s="195" t="s">
        <v>78</v>
      </c>
      <c r="AV150" s="10" t="s">
        <v>88</v>
      </c>
      <c r="AW150" s="10" t="s">
        <v>34</v>
      </c>
      <c r="AX150" s="10" t="s">
        <v>78</v>
      </c>
      <c r="AY150" s="195" t="s">
        <v>131</v>
      </c>
    </row>
    <row r="151" spans="2:65" s="10" customFormat="1" ht="11.25">
      <c r="B151" s="185"/>
      <c r="C151" s="186"/>
      <c r="D151" s="171" t="s">
        <v>207</v>
      </c>
      <c r="E151" s="187" t="s">
        <v>1</v>
      </c>
      <c r="F151" s="188" t="s">
        <v>314</v>
      </c>
      <c r="G151" s="186"/>
      <c r="H151" s="189">
        <v>15</v>
      </c>
      <c r="I151" s="190"/>
      <c r="J151" s="186"/>
      <c r="K151" s="186"/>
      <c r="L151" s="191"/>
      <c r="M151" s="192"/>
      <c r="N151" s="193"/>
      <c r="O151" s="193"/>
      <c r="P151" s="193"/>
      <c r="Q151" s="193"/>
      <c r="R151" s="193"/>
      <c r="S151" s="193"/>
      <c r="T151" s="194"/>
      <c r="AT151" s="195" t="s">
        <v>207</v>
      </c>
      <c r="AU151" s="195" t="s">
        <v>78</v>
      </c>
      <c r="AV151" s="10" t="s">
        <v>88</v>
      </c>
      <c r="AW151" s="10" t="s">
        <v>34</v>
      </c>
      <c r="AX151" s="10" t="s">
        <v>78</v>
      </c>
      <c r="AY151" s="195" t="s">
        <v>131</v>
      </c>
    </row>
    <row r="152" spans="2:65" s="10" customFormat="1" ht="11.25">
      <c r="B152" s="185"/>
      <c r="C152" s="186"/>
      <c r="D152" s="171" t="s">
        <v>207</v>
      </c>
      <c r="E152" s="187" t="s">
        <v>1</v>
      </c>
      <c r="F152" s="188" t="s">
        <v>315</v>
      </c>
      <c r="G152" s="186"/>
      <c r="H152" s="189">
        <v>48</v>
      </c>
      <c r="I152" s="190"/>
      <c r="J152" s="186"/>
      <c r="K152" s="186"/>
      <c r="L152" s="191"/>
      <c r="M152" s="192"/>
      <c r="N152" s="193"/>
      <c r="O152" s="193"/>
      <c r="P152" s="193"/>
      <c r="Q152" s="193"/>
      <c r="R152" s="193"/>
      <c r="S152" s="193"/>
      <c r="T152" s="194"/>
      <c r="AT152" s="195" t="s">
        <v>207</v>
      </c>
      <c r="AU152" s="195" t="s">
        <v>78</v>
      </c>
      <c r="AV152" s="10" t="s">
        <v>88</v>
      </c>
      <c r="AW152" s="10" t="s">
        <v>34</v>
      </c>
      <c r="AX152" s="10" t="s">
        <v>78</v>
      </c>
      <c r="AY152" s="195" t="s">
        <v>131</v>
      </c>
    </row>
    <row r="153" spans="2:65" s="12" customFormat="1" ht="11.25">
      <c r="B153" s="207"/>
      <c r="C153" s="208"/>
      <c r="D153" s="171" t="s">
        <v>207</v>
      </c>
      <c r="E153" s="209" t="s">
        <v>1</v>
      </c>
      <c r="F153" s="210" t="s">
        <v>215</v>
      </c>
      <c r="G153" s="208"/>
      <c r="H153" s="211">
        <v>172.5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207</v>
      </c>
      <c r="AU153" s="217" t="s">
        <v>78</v>
      </c>
      <c r="AV153" s="12" t="s">
        <v>130</v>
      </c>
      <c r="AW153" s="12" t="s">
        <v>34</v>
      </c>
      <c r="AX153" s="12" t="s">
        <v>86</v>
      </c>
      <c r="AY153" s="217" t="s">
        <v>131</v>
      </c>
    </row>
    <row r="154" spans="2:65" s="1" customFormat="1" ht="24" customHeight="1">
      <c r="B154" s="31"/>
      <c r="C154" s="158" t="s">
        <v>196</v>
      </c>
      <c r="D154" s="158" t="s">
        <v>125</v>
      </c>
      <c r="E154" s="159" t="s">
        <v>203</v>
      </c>
      <c r="F154" s="160" t="s">
        <v>204</v>
      </c>
      <c r="G154" s="161" t="s">
        <v>158</v>
      </c>
      <c r="H154" s="162">
        <v>42</v>
      </c>
      <c r="I154" s="163"/>
      <c r="J154" s="164">
        <f>ROUND(I154*H154,2)</f>
        <v>0</v>
      </c>
      <c r="K154" s="160" t="s">
        <v>129</v>
      </c>
      <c r="L154" s="35"/>
      <c r="M154" s="165" t="s">
        <v>1</v>
      </c>
      <c r="N154" s="166" t="s">
        <v>43</v>
      </c>
      <c r="O154" s="63"/>
      <c r="P154" s="167">
        <f>O154*H154</f>
        <v>0</v>
      </c>
      <c r="Q154" s="167">
        <v>0</v>
      </c>
      <c r="R154" s="167">
        <f>Q154*H154</f>
        <v>0</v>
      </c>
      <c r="S154" s="167">
        <v>0</v>
      </c>
      <c r="T154" s="168">
        <f>S154*H154</f>
        <v>0</v>
      </c>
      <c r="AR154" s="169" t="s">
        <v>130</v>
      </c>
      <c r="AT154" s="169" t="s">
        <v>125</v>
      </c>
      <c r="AU154" s="169" t="s">
        <v>78</v>
      </c>
      <c r="AY154" s="14" t="s">
        <v>131</v>
      </c>
      <c r="BE154" s="170">
        <f>IF(N154="základní",J154,0)</f>
        <v>0</v>
      </c>
      <c r="BF154" s="170">
        <f>IF(N154="snížená",J154,0)</f>
        <v>0</v>
      </c>
      <c r="BG154" s="170">
        <f>IF(N154="zákl. přenesená",J154,0)</f>
        <v>0</v>
      </c>
      <c r="BH154" s="170">
        <f>IF(N154="sníž. přenesená",J154,0)</f>
        <v>0</v>
      </c>
      <c r="BI154" s="170">
        <f>IF(N154="nulová",J154,0)</f>
        <v>0</v>
      </c>
      <c r="BJ154" s="14" t="s">
        <v>86</v>
      </c>
      <c r="BK154" s="170">
        <f>ROUND(I154*H154,2)</f>
        <v>0</v>
      </c>
      <c r="BL154" s="14" t="s">
        <v>130</v>
      </c>
      <c r="BM154" s="169" t="s">
        <v>316</v>
      </c>
    </row>
    <row r="155" spans="2:65" s="1" customFormat="1" ht="48.75">
      <c r="B155" s="31"/>
      <c r="C155" s="32"/>
      <c r="D155" s="171" t="s">
        <v>133</v>
      </c>
      <c r="E155" s="32"/>
      <c r="F155" s="172" t="s">
        <v>206</v>
      </c>
      <c r="G155" s="32"/>
      <c r="H155" s="32"/>
      <c r="I155" s="107"/>
      <c r="J155" s="32"/>
      <c r="K155" s="32"/>
      <c r="L155" s="35"/>
      <c r="M155" s="173"/>
      <c r="N155" s="63"/>
      <c r="O155" s="63"/>
      <c r="P155" s="63"/>
      <c r="Q155" s="63"/>
      <c r="R155" s="63"/>
      <c r="S155" s="63"/>
      <c r="T155" s="64"/>
      <c r="AT155" s="14" t="s">
        <v>133</v>
      </c>
      <c r="AU155" s="14" t="s">
        <v>78</v>
      </c>
    </row>
    <row r="156" spans="2:65" s="1" customFormat="1" ht="29.25">
      <c r="B156" s="31"/>
      <c r="C156" s="32"/>
      <c r="D156" s="171" t="s">
        <v>135</v>
      </c>
      <c r="E156" s="32"/>
      <c r="F156" s="174" t="s">
        <v>317</v>
      </c>
      <c r="G156" s="32"/>
      <c r="H156" s="32"/>
      <c r="I156" s="107"/>
      <c r="J156" s="32"/>
      <c r="K156" s="32"/>
      <c r="L156" s="35"/>
      <c r="M156" s="173"/>
      <c r="N156" s="63"/>
      <c r="O156" s="63"/>
      <c r="P156" s="63"/>
      <c r="Q156" s="63"/>
      <c r="R156" s="63"/>
      <c r="S156" s="63"/>
      <c r="T156" s="64"/>
      <c r="AT156" s="14" t="s">
        <v>135</v>
      </c>
      <c r="AU156" s="14" t="s">
        <v>78</v>
      </c>
    </row>
    <row r="157" spans="2:65" s="9" customFormat="1" ht="11.25">
      <c r="B157" s="175"/>
      <c r="C157" s="176"/>
      <c r="D157" s="171" t="s">
        <v>207</v>
      </c>
      <c r="E157" s="177" t="s">
        <v>1</v>
      </c>
      <c r="F157" s="178" t="s">
        <v>318</v>
      </c>
      <c r="G157" s="176"/>
      <c r="H157" s="177" t="s">
        <v>1</v>
      </c>
      <c r="I157" s="179"/>
      <c r="J157" s="176"/>
      <c r="K157" s="176"/>
      <c r="L157" s="180"/>
      <c r="M157" s="181"/>
      <c r="N157" s="182"/>
      <c r="O157" s="182"/>
      <c r="P157" s="182"/>
      <c r="Q157" s="182"/>
      <c r="R157" s="182"/>
      <c r="S157" s="182"/>
      <c r="T157" s="183"/>
      <c r="AT157" s="184" t="s">
        <v>207</v>
      </c>
      <c r="AU157" s="184" t="s">
        <v>78</v>
      </c>
      <c r="AV157" s="9" t="s">
        <v>86</v>
      </c>
      <c r="AW157" s="9" t="s">
        <v>34</v>
      </c>
      <c r="AX157" s="9" t="s">
        <v>78</v>
      </c>
      <c r="AY157" s="184" t="s">
        <v>131</v>
      </c>
    </row>
    <row r="158" spans="2:65" s="10" customFormat="1" ht="11.25">
      <c r="B158" s="185"/>
      <c r="C158" s="186"/>
      <c r="D158" s="171" t="s">
        <v>207</v>
      </c>
      <c r="E158" s="187" t="s">
        <v>1</v>
      </c>
      <c r="F158" s="188" t="s">
        <v>319</v>
      </c>
      <c r="G158" s="186"/>
      <c r="H158" s="189">
        <v>42</v>
      </c>
      <c r="I158" s="190"/>
      <c r="J158" s="186"/>
      <c r="K158" s="186"/>
      <c r="L158" s="191"/>
      <c r="M158" s="192"/>
      <c r="N158" s="193"/>
      <c r="O158" s="193"/>
      <c r="P158" s="193"/>
      <c r="Q158" s="193"/>
      <c r="R158" s="193"/>
      <c r="S158" s="193"/>
      <c r="T158" s="194"/>
      <c r="AT158" s="195" t="s">
        <v>207</v>
      </c>
      <c r="AU158" s="195" t="s">
        <v>78</v>
      </c>
      <c r="AV158" s="10" t="s">
        <v>88</v>
      </c>
      <c r="AW158" s="10" t="s">
        <v>34</v>
      </c>
      <c r="AX158" s="10" t="s">
        <v>86</v>
      </c>
      <c r="AY158" s="195" t="s">
        <v>131</v>
      </c>
    </row>
    <row r="159" spans="2:65" s="1" customFormat="1" ht="24" customHeight="1">
      <c r="B159" s="31"/>
      <c r="C159" s="158" t="s">
        <v>227</v>
      </c>
      <c r="D159" s="158" t="s">
        <v>125</v>
      </c>
      <c r="E159" s="159" t="s">
        <v>320</v>
      </c>
      <c r="F159" s="160" t="s">
        <v>321</v>
      </c>
      <c r="G159" s="161" t="s">
        <v>139</v>
      </c>
      <c r="H159" s="162">
        <v>200</v>
      </c>
      <c r="I159" s="163"/>
      <c r="J159" s="164">
        <f>ROUND(I159*H159,2)</f>
        <v>0</v>
      </c>
      <c r="K159" s="160" t="s">
        <v>129</v>
      </c>
      <c r="L159" s="35"/>
      <c r="M159" s="165" t="s">
        <v>1</v>
      </c>
      <c r="N159" s="166" t="s">
        <v>43</v>
      </c>
      <c r="O159" s="63"/>
      <c r="P159" s="167">
        <f>O159*H159</f>
        <v>0</v>
      </c>
      <c r="Q159" s="167">
        <v>0</v>
      </c>
      <c r="R159" s="167">
        <f>Q159*H159</f>
        <v>0</v>
      </c>
      <c r="S159" s="167">
        <v>0</v>
      </c>
      <c r="T159" s="168">
        <f>S159*H159</f>
        <v>0</v>
      </c>
      <c r="AR159" s="169" t="s">
        <v>130</v>
      </c>
      <c r="AT159" s="169" t="s">
        <v>125</v>
      </c>
      <c r="AU159" s="169" t="s">
        <v>78</v>
      </c>
      <c r="AY159" s="14" t="s">
        <v>131</v>
      </c>
      <c r="BE159" s="170">
        <f>IF(N159="základní",J159,0)</f>
        <v>0</v>
      </c>
      <c r="BF159" s="170">
        <f>IF(N159="snížená",J159,0)</f>
        <v>0</v>
      </c>
      <c r="BG159" s="170">
        <f>IF(N159="zákl. přenesená",J159,0)</f>
        <v>0</v>
      </c>
      <c r="BH159" s="170">
        <f>IF(N159="sníž. přenesená",J159,0)</f>
        <v>0</v>
      </c>
      <c r="BI159" s="170">
        <f>IF(N159="nulová",J159,0)</f>
        <v>0</v>
      </c>
      <c r="BJ159" s="14" t="s">
        <v>86</v>
      </c>
      <c r="BK159" s="170">
        <f>ROUND(I159*H159,2)</f>
        <v>0</v>
      </c>
      <c r="BL159" s="14" t="s">
        <v>130</v>
      </c>
      <c r="BM159" s="169" t="s">
        <v>322</v>
      </c>
    </row>
    <row r="160" spans="2:65" s="1" customFormat="1" ht="48.75">
      <c r="B160" s="31"/>
      <c r="C160" s="32"/>
      <c r="D160" s="171" t="s">
        <v>133</v>
      </c>
      <c r="E160" s="32"/>
      <c r="F160" s="172" t="s">
        <v>323</v>
      </c>
      <c r="G160" s="32"/>
      <c r="H160" s="32"/>
      <c r="I160" s="107"/>
      <c r="J160" s="32"/>
      <c r="K160" s="32"/>
      <c r="L160" s="35"/>
      <c r="M160" s="173"/>
      <c r="N160" s="63"/>
      <c r="O160" s="63"/>
      <c r="P160" s="63"/>
      <c r="Q160" s="63"/>
      <c r="R160" s="63"/>
      <c r="S160" s="63"/>
      <c r="T160" s="64"/>
      <c r="AT160" s="14" t="s">
        <v>133</v>
      </c>
      <c r="AU160" s="14" t="s">
        <v>78</v>
      </c>
    </row>
    <row r="161" spans="2:65" s="1" customFormat="1" ht="39">
      <c r="B161" s="31"/>
      <c r="C161" s="32"/>
      <c r="D161" s="171" t="s">
        <v>135</v>
      </c>
      <c r="E161" s="32"/>
      <c r="F161" s="174" t="s">
        <v>324</v>
      </c>
      <c r="G161" s="32"/>
      <c r="H161" s="32"/>
      <c r="I161" s="107"/>
      <c r="J161" s="32"/>
      <c r="K161" s="32"/>
      <c r="L161" s="35"/>
      <c r="M161" s="173"/>
      <c r="N161" s="63"/>
      <c r="O161" s="63"/>
      <c r="P161" s="63"/>
      <c r="Q161" s="63"/>
      <c r="R161" s="63"/>
      <c r="S161" s="63"/>
      <c r="T161" s="64"/>
      <c r="AT161" s="14" t="s">
        <v>135</v>
      </c>
      <c r="AU161" s="14" t="s">
        <v>78</v>
      </c>
    </row>
    <row r="162" spans="2:65" s="1" customFormat="1" ht="24" customHeight="1">
      <c r="B162" s="31"/>
      <c r="C162" s="158" t="s">
        <v>185</v>
      </c>
      <c r="D162" s="158" t="s">
        <v>125</v>
      </c>
      <c r="E162" s="159" t="s">
        <v>325</v>
      </c>
      <c r="F162" s="160" t="s">
        <v>326</v>
      </c>
      <c r="G162" s="161" t="s">
        <v>158</v>
      </c>
      <c r="H162" s="162">
        <v>60</v>
      </c>
      <c r="I162" s="163"/>
      <c r="J162" s="164">
        <f>ROUND(I162*H162,2)</f>
        <v>0</v>
      </c>
      <c r="K162" s="160" t="s">
        <v>129</v>
      </c>
      <c r="L162" s="35"/>
      <c r="M162" s="165" t="s">
        <v>1</v>
      </c>
      <c r="N162" s="166" t="s">
        <v>43</v>
      </c>
      <c r="O162" s="63"/>
      <c r="P162" s="167">
        <f>O162*H162</f>
        <v>0</v>
      </c>
      <c r="Q162" s="167">
        <v>0</v>
      </c>
      <c r="R162" s="167">
        <f>Q162*H162</f>
        <v>0</v>
      </c>
      <c r="S162" s="167">
        <v>0</v>
      </c>
      <c r="T162" s="168">
        <f>S162*H162</f>
        <v>0</v>
      </c>
      <c r="AR162" s="169" t="s">
        <v>130</v>
      </c>
      <c r="AT162" s="169" t="s">
        <v>125</v>
      </c>
      <c r="AU162" s="169" t="s">
        <v>78</v>
      </c>
      <c r="AY162" s="14" t="s">
        <v>131</v>
      </c>
      <c r="BE162" s="170">
        <f>IF(N162="základní",J162,0)</f>
        <v>0</v>
      </c>
      <c r="BF162" s="170">
        <f>IF(N162="snížená",J162,0)</f>
        <v>0</v>
      </c>
      <c r="BG162" s="170">
        <f>IF(N162="zákl. přenesená",J162,0)</f>
        <v>0</v>
      </c>
      <c r="BH162" s="170">
        <f>IF(N162="sníž. přenesená",J162,0)</f>
        <v>0</v>
      </c>
      <c r="BI162" s="170">
        <f>IF(N162="nulová",J162,0)</f>
        <v>0</v>
      </c>
      <c r="BJ162" s="14" t="s">
        <v>86</v>
      </c>
      <c r="BK162" s="170">
        <f>ROUND(I162*H162,2)</f>
        <v>0</v>
      </c>
      <c r="BL162" s="14" t="s">
        <v>130</v>
      </c>
      <c r="BM162" s="169" t="s">
        <v>327</v>
      </c>
    </row>
    <row r="163" spans="2:65" s="1" customFormat="1" ht="29.25">
      <c r="B163" s="31"/>
      <c r="C163" s="32"/>
      <c r="D163" s="171" t="s">
        <v>133</v>
      </c>
      <c r="E163" s="32"/>
      <c r="F163" s="172" t="s">
        <v>328</v>
      </c>
      <c r="G163" s="32"/>
      <c r="H163" s="32"/>
      <c r="I163" s="107"/>
      <c r="J163" s="32"/>
      <c r="K163" s="32"/>
      <c r="L163" s="35"/>
      <c r="M163" s="173"/>
      <c r="N163" s="63"/>
      <c r="O163" s="63"/>
      <c r="P163" s="63"/>
      <c r="Q163" s="63"/>
      <c r="R163" s="63"/>
      <c r="S163" s="63"/>
      <c r="T163" s="64"/>
      <c r="AT163" s="14" t="s">
        <v>133</v>
      </c>
      <c r="AU163" s="14" t="s">
        <v>78</v>
      </c>
    </row>
    <row r="164" spans="2:65" s="1" customFormat="1" ht="29.25">
      <c r="B164" s="31"/>
      <c r="C164" s="32"/>
      <c r="D164" s="171" t="s">
        <v>135</v>
      </c>
      <c r="E164" s="32"/>
      <c r="F164" s="174" t="s">
        <v>329</v>
      </c>
      <c r="G164" s="32"/>
      <c r="H164" s="32"/>
      <c r="I164" s="107"/>
      <c r="J164" s="32"/>
      <c r="K164" s="32"/>
      <c r="L164" s="35"/>
      <c r="M164" s="173"/>
      <c r="N164" s="63"/>
      <c r="O164" s="63"/>
      <c r="P164" s="63"/>
      <c r="Q164" s="63"/>
      <c r="R164" s="63"/>
      <c r="S164" s="63"/>
      <c r="T164" s="64"/>
      <c r="AT164" s="14" t="s">
        <v>135</v>
      </c>
      <c r="AU164" s="14" t="s">
        <v>78</v>
      </c>
    </row>
    <row r="165" spans="2:65" s="10" customFormat="1" ht="11.25">
      <c r="B165" s="185"/>
      <c r="C165" s="186"/>
      <c r="D165" s="171" t="s">
        <v>207</v>
      </c>
      <c r="E165" s="187" t="s">
        <v>1</v>
      </c>
      <c r="F165" s="188" t="s">
        <v>330</v>
      </c>
      <c r="G165" s="186"/>
      <c r="H165" s="189">
        <v>60</v>
      </c>
      <c r="I165" s="190"/>
      <c r="J165" s="186"/>
      <c r="K165" s="186"/>
      <c r="L165" s="191"/>
      <c r="M165" s="192"/>
      <c r="N165" s="193"/>
      <c r="O165" s="193"/>
      <c r="P165" s="193"/>
      <c r="Q165" s="193"/>
      <c r="R165" s="193"/>
      <c r="S165" s="193"/>
      <c r="T165" s="194"/>
      <c r="AT165" s="195" t="s">
        <v>207</v>
      </c>
      <c r="AU165" s="195" t="s">
        <v>78</v>
      </c>
      <c r="AV165" s="10" t="s">
        <v>88</v>
      </c>
      <c r="AW165" s="10" t="s">
        <v>34</v>
      </c>
      <c r="AX165" s="10" t="s">
        <v>86</v>
      </c>
      <c r="AY165" s="195" t="s">
        <v>131</v>
      </c>
    </row>
    <row r="166" spans="2:65" s="1" customFormat="1" ht="24" customHeight="1">
      <c r="B166" s="31"/>
      <c r="C166" s="158" t="s">
        <v>191</v>
      </c>
      <c r="D166" s="158" t="s">
        <v>125</v>
      </c>
      <c r="E166" s="159" t="s">
        <v>304</v>
      </c>
      <c r="F166" s="160" t="s">
        <v>305</v>
      </c>
      <c r="G166" s="161" t="s">
        <v>139</v>
      </c>
      <c r="H166" s="162">
        <v>200</v>
      </c>
      <c r="I166" s="163"/>
      <c r="J166" s="164">
        <f>ROUND(I166*H166,2)</f>
        <v>0</v>
      </c>
      <c r="K166" s="160" t="s">
        <v>129</v>
      </c>
      <c r="L166" s="35"/>
      <c r="M166" s="165" t="s">
        <v>1</v>
      </c>
      <c r="N166" s="166" t="s">
        <v>43</v>
      </c>
      <c r="O166" s="63"/>
      <c r="P166" s="167">
        <f>O166*H166</f>
        <v>0</v>
      </c>
      <c r="Q166" s="167">
        <v>0</v>
      </c>
      <c r="R166" s="167">
        <f>Q166*H166</f>
        <v>0</v>
      </c>
      <c r="S166" s="167">
        <v>0</v>
      </c>
      <c r="T166" s="168">
        <f>S166*H166</f>
        <v>0</v>
      </c>
      <c r="AR166" s="169" t="s">
        <v>130</v>
      </c>
      <c r="AT166" s="169" t="s">
        <v>125</v>
      </c>
      <c r="AU166" s="169" t="s">
        <v>78</v>
      </c>
      <c r="AY166" s="14" t="s">
        <v>131</v>
      </c>
      <c r="BE166" s="170">
        <f>IF(N166="základní",J166,0)</f>
        <v>0</v>
      </c>
      <c r="BF166" s="170">
        <f>IF(N166="snížená",J166,0)</f>
        <v>0</v>
      </c>
      <c r="BG166" s="170">
        <f>IF(N166="zákl. přenesená",J166,0)</f>
        <v>0</v>
      </c>
      <c r="BH166" s="170">
        <f>IF(N166="sníž. přenesená",J166,0)</f>
        <v>0</v>
      </c>
      <c r="BI166" s="170">
        <f>IF(N166="nulová",J166,0)</f>
        <v>0</v>
      </c>
      <c r="BJ166" s="14" t="s">
        <v>86</v>
      </c>
      <c r="BK166" s="170">
        <f>ROUND(I166*H166,2)</f>
        <v>0</v>
      </c>
      <c r="BL166" s="14" t="s">
        <v>130</v>
      </c>
      <c r="BM166" s="169" t="s">
        <v>331</v>
      </c>
    </row>
    <row r="167" spans="2:65" s="1" customFormat="1" ht="58.5">
      <c r="B167" s="31"/>
      <c r="C167" s="32"/>
      <c r="D167" s="171" t="s">
        <v>133</v>
      </c>
      <c r="E167" s="32"/>
      <c r="F167" s="172" t="s">
        <v>307</v>
      </c>
      <c r="G167" s="32"/>
      <c r="H167" s="32"/>
      <c r="I167" s="107"/>
      <c r="J167" s="32"/>
      <c r="K167" s="32"/>
      <c r="L167" s="35"/>
      <c r="M167" s="173"/>
      <c r="N167" s="63"/>
      <c r="O167" s="63"/>
      <c r="P167" s="63"/>
      <c r="Q167" s="63"/>
      <c r="R167" s="63"/>
      <c r="S167" s="63"/>
      <c r="T167" s="64"/>
      <c r="AT167" s="14" t="s">
        <v>133</v>
      </c>
      <c r="AU167" s="14" t="s">
        <v>78</v>
      </c>
    </row>
    <row r="168" spans="2:65" s="1" customFormat="1" ht="48.75">
      <c r="B168" s="31"/>
      <c r="C168" s="32"/>
      <c r="D168" s="171" t="s">
        <v>135</v>
      </c>
      <c r="E168" s="32"/>
      <c r="F168" s="174" t="s">
        <v>332</v>
      </c>
      <c r="G168" s="32"/>
      <c r="H168" s="32"/>
      <c r="I168" s="107"/>
      <c r="J168" s="32"/>
      <c r="K168" s="32"/>
      <c r="L168" s="35"/>
      <c r="M168" s="173"/>
      <c r="N168" s="63"/>
      <c r="O168" s="63"/>
      <c r="P168" s="63"/>
      <c r="Q168" s="63"/>
      <c r="R168" s="63"/>
      <c r="S168" s="63"/>
      <c r="T168" s="64"/>
      <c r="AT168" s="14" t="s">
        <v>135</v>
      </c>
      <c r="AU168" s="14" t="s">
        <v>78</v>
      </c>
    </row>
    <row r="169" spans="2:65" s="1" customFormat="1" ht="24" customHeight="1">
      <c r="B169" s="31"/>
      <c r="C169" s="158" t="s">
        <v>8</v>
      </c>
      <c r="D169" s="158" t="s">
        <v>125</v>
      </c>
      <c r="E169" s="159" t="s">
        <v>333</v>
      </c>
      <c r="F169" s="160" t="s">
        <v>334</v>
      </c>
      <c r="G169" s="161" t="s">
        <v>335</v>
      </c>
      <c r="H169" s="162">
        <v>120</v>
      </c>
      <c r="I169" s="163"/>
      <c r="J169" s="164">
        <f>ROUND(I169*H169,2)</f>
        <v>0</v>
      </c>
      <c r="K169" s="160" t="s">
        <v>129</v>
      </c>
      <c r="L169" s="35"/>
      <c r="M169" s="165" t="s">
        <v>1</v>
      </c>
      <c r="N169" s="166" t="s">
        <v>43</v>
      </c>
      <c r="O169" s="63"/>
      <c r="P169" s="167">
        <f>O169*H169</f>
        <v>0</v>
      </c>
      <c r="Q169" s="167">
        <v>0</v>
      </c>
      <c r="R169" s="167">
        <f>Q169*H169</f>
        <v>0</v>
      </c>
      <c r="S169" s="167">
        <v>0</v>
      </c>
      <c r="T169" s="168">
        <f>S169*H169</f>
        <v>0</v>
      </c>
      <c r="AR169" s="169" t="s">
        <v>130</v>
      </c>
      <c r="AT169" s="169" t="s">
        <v>125</v>
      </c>
      <c r="AU169" s="169" t="s">
        <v>78</v>
      </c>
      <c r="AY169" s="14" t="s">
        <v>131</v>
      </c>
      <c r="BE169" s="170">
        <f>IF(N169="základní",J169,0)</f>
        <v>0</v>
      </c>
      <c r="BF169" s="170">
        <f>IF(N169="snížená",J169,0)</f>
        <v>0</v>
      </c>
      <c r="BG169" s="170">
        <f>IF(N169="zákl. přenesená",J169,0)</f>
        <v>0</v>
      </c>
      <c r="BH169" s="170">
        <f>IF(N169="sníž. přenesená",J169,0)</f>
        <v>0</v>
      </c>
      <c r="BI169" s="170">
        <f>IF(N169="nulová",J169,0)</f>
        <v>0</v>
      </c>
      <c r="BJ169" s="14" t="s">
        <v>86</v>
      </c>
      <c r="BK169" s="170">
        <f>ROUND(I169*H169,2)</f>
        <v>0</v>
      </c>
      <c r="BL169" s="14" t="s">
        <v>130</v>
      </c>
      <c r="BM169" s="169" t="s">
        <v>336</v>
      </c>
    </row>
    <row r="170" spans="2:65" s="1" customFormat="1" ht="29.25">
      <c r="B170" s="31"/>
      <c r="C170" s="32"/>
      <c r="D170" s="171" t="s">
        <v>133</v>
      </c>
      <c r="E170" s="32"/>
      <c r="F170" s="172" t="s">
        <v>337</v>
      </c>
      <c r="G170" s="32"/>
      <c r="H170" s="32"/>
      <c r="I170" s="107"/>
      <c r="J170" s="32"/>
      <c r="K170" s="32"/>
      <c r="L170" s="35"/>
      <c r="M170" s="173"/>
      <c r="N170" s="63"/>
      <c r="O170" s="63"/>
      <c r="P170" s="63"/>
      <c r="Q170" s="63"/>
      <c r="R170" s="63"/>
      <c r="S170" s="63"/>
      <c r="T170" s="64"/>
      <c r="AT170" s="14" t="s">
        <v>133</v>
      </c>
      <c r="AU170" s="14" t="s">
        <v>78</v>
      </c>
    </row>
    <row r="171" spans="2:65" s="1" customFormat="1" ht="19.5">
      <c r="B171" s="31"/>
      <c r="C171" s="32"/>
      <c r="D171" s="171" t="s">
        <v>135</v>
      </c>
      <c r="E171" s="32"/>
      <c r="F171" s="174" t="s">
        <v>338</v>
      </c>
      <c r="G171" s="32"/>
      <c r="H171" s="32"/>
      <c r="I171" s="107"/>
      <c r="J171" s="32"/>
      <c r="K171" s="32"/>
      <c r="L171" s="35"/>
      <c r="M171" s="173"/>
      <c r="N171" s="63"/>
      <c r="O171" s="63"/>
      <c r="P171" s="63"/>
      <c r="Q171" s="63"/>
      <c r="R171" s="63"/>
      <c r="S171" s="63"/>
      <c r="T171" s="64"/>
      <c r="AT171" s="14" t="s">
        <v>135</v>
      </c>
      <c r="AU171" s="14" t="s">
        <v>78</v>
      </c>
    </row>
    <row r="172" spans="2:65" s="9" customFormat="1" ht="11.25">
      <c r="B172" s="175"/>
      <c r="C172" s="176"/>
      <c r="D172" s="171" t="s">
        <v>207</v>
      </c>
      <c r="E172" s="177" t="s">
        <v>1</v>
      </c>
      <c r="F172" s="178" t="s">
        <v>339</v>
      </c>
      <c r="G172" s="176"/>
      <c r="H172" s="177" t="s">
        <v>1</v>
      </c>
      <c r="I172" s="179"/>
      <c r="J172" s="176"/>
      <c r="K172" s="176"/>
      <c r="L172" s="180"/>
      <c r="M172" s="181"/>
      <c r="N172" s="182"/>
      <c r="O172" s="182"/>
      <c r="P172" s="182"/>
      <c r="Q172" s="182"/>
      <c r="R172" s="182"/>
      <c r="S172" s="182"/>
      <c r="T172" s="183"/>
      <c r="AT172" s="184" t="s">
        <v>207</v>
      </c>
      <c r="AU172" s="184" t="s">
        <v>78</v>
      </c>
      <c r="AV172" s="9" t="s">
        <v>86</v>
      </c>
      <c r="AW172" s="9" t="s">
        <v>34</v>
      </c>
      <c r="AX172" s="9" t="s">
        <v>78</v>
      </c>
      <c r="AY172" s="184" t="s">
        <v>131</v>
      </c>
    </row>
    <row r="173" spans="2:65" s="10" customFormat="1" ht="11.25">
      <c r="B173" s="185"/>
      <c r="C173" s="186"/>
      <c r="D173" s="171" t="s">
        <v>207</v>
      </c>
      <c r="E173" s="187" t="s">
        <v>1</v>
      </c>
      <c r="F173" s="188" t="s">
        <v>340</v>
      </c>
      <c r="G173" s="186"/>
      <c r="H173" s="189">
        <v>120</v>
      </c>
      <c r="I173" s="190"/>
      <c r="J173" s="186"/>
      <c r="K173" s="186"/>
      <c r="L173" s="191"/>
      <c r="M173" s="192"/>
      <c r="N173" s="193"/>
      <c r="O173" s="193"/>
      <c r="P173" s="193"/>
      <c r="Q173" s="193"/>
      <c r="R173" s="193"/>
      <c r="S173" s="193"/>
      <c r="T173" s="194"/>
      <c r="AT173" s="195" t="s">
        <v>207</v>
      </c>
      <c r="AU173" s="195" t="s">
        <v>78</v>
      </c>
      <c r="AV173" s="10" t="s">
        <v>88</v>
      </c>
      <c r="AW173" s="10" t="s">
        <v>34</v>
      </c>
      <c r="AX173" s="10" t="s">
        <v>86</v>
      </c>
      <c r="AY173" s="195" t="s">
        <v>131</v>
      </c>
    </row>
    <row r="174" spans="2:65" s="1" customFormat="1" ht="24" customHeight="1">
      <c r="B174" s="31"/>
      <c r="C174" s="158" t="s">
        <v>341</v>
      </c>
      <c r="D174" s="158" t="s">
        <v>125</v>
      </c>
      <c r="E174" s="159" t="s">
        <v>342</v>
      </c>
      <c r="F174" s="160" t="s">
        <v>343</v>
      </c>
      <c r="G174" s="161" t="s">
        <v>335</v>
      </c>
      <c r="H174" s="162">
        <v>100</v>
      </c>
      <c r="I174" s="163"/>
      <c r="J174" s="164">
        <f>ROUND(I174*H174,2)</f>
        <v>0</v>
      </c>
      <c r="K174" s="160" t="s">
        <v>129</v>
      </c>
      <c r="L174" s="35"/>
      <c r="M174" s="165" t="s">
        <v>1</v>
      </c>
      <c r="N174" s="166" t="s">
        <v>43</v>
      </c>
      <c r="O174" s="63"/>
      <c r="P174" s="167">
        <f>O174*H174</f>
        <v>0</v>
      </c>
      <c r="Q174" s="167">
        <v>0</v>
      </c>
      <c r="R174" s="167">
        <f>Q174*H174</f>
        <v>0</v>
      </c>
      <c r="S174" s="167">
        <v>0</v>
      </c>
      <c r="T174" s="168">
        <f>S174*H174</f>
        <v>0</v>
      </c>
      <c r="AR174" s="169" t="s">
        <v>130</v>
      </c>
      <c r="AT174" s="169" t="s">
        <v>125</v>
      </c>
      <c r="AU174" s="169" t="s">
        <v>78</v>
      </c>
      <c r="AY174" s="14" t="s">
        <v>131</v>
      </c>
      <c r="BE174" s="170">
        <f>IF(N174="základní",J174,0)</f>
        <v>0</v>
      </c>
      <c r="BF174" s="170">
        <f>IF(N174="snížená",J174,0)</f>
        <v>0</v>
      </c>
      <c r="BG174" s="170">
        <f>IF(N174="zákl. přenesená",J174,0)</f>
        <v>0</v>
      </c>
      <c r="BH174" s="170">
        <f>IF(N174="sníž. přenesená",J174,0)</f>
        <v>0</v>
      </c>
      <c r="BI174" s="170">
        <f>IF(N174="nulová",J174,0)</f>
        <v>0</v>
      </c>
      <c r="BJ174" s="14" t="s">
        <v>86</v>
      </c>
      <c r="BK174" s="170">
        <f>ROUND(I174*H174,2)</f>
        <v>0</v>
      </c>
      <c r="BL174" s="14" t="s">
        <v>130</v>
      </c>
      <c r="BM174" s="169" t="s">
        <v>344</v>
      </c>
    </row>
    <row r="175" spans="2:65" s="1" customFormat="1" ht="48.75">
      <c r="B175" s="31"/>
      <c r="C175" s="32"/>
      <c r="D175" s="171" t="s">
        <v>133</v>
      </c>
      <c r="E175" s="32"/>
      <c r="F175" s="172" t="s">
        <v>345</v>
      </c>
      <c r="G175" s="32"/>
      <c r="H175" s="32"/>
      <c r="I175" s="107"/>
      <c r="J175" s="32"/>
      <c r="K175" s="32"/>
      <c r="L175" s="35"/>
      <c r="M175" s="173"/>
      <c r="N175" s="63"/>
      <c r="O175" s="63"/>
      <c r="P175" s="63"/>
      <c r="Q175" s="63"/>
      <c r="R175" s="63"/>
      <c r="S175" s="63"/>
      <c r="T175" s="64"/>
      <c r="AT175" s="14" t="s">
        <v>133</v>
      </c>
      <c r="AU175" s="14" t="s">
        <v>78</v>
      </c>
    </row>
    <row r="176" spans="2:65" s="1" customFormat="1" ht="39">
      <c r="B176" s="31"/>
      <c r="C176" s="32"/>
      <c r="D176" s="171" t="s">
        <v>135</v>
      </c>
      <c r="E176" s="32"/>
      <c r="F176" s="174" t="s">
        <v>346</v>
      </c>
      <c r="G176" s="32"/>
      <c r="H176" s="32"/>
      <c r="I176" s="107"/>
      <c r="J176" s="32"/>
      <c r="K176" s="32"/>
      <c r="L176" s="35"/>
      <c r="M176" s="173"/>
      <c r="N176" s="63"/>
      <c r="O176" s="63"/>
      <c r="P176" s="63"/>
      <c r="Q176" s="63"/>
      <c r="R176" s="63"/>
      <c r="S176" s="63"/>
      <c r="T176" s="64"/>
      <c r="AT176" s="14" t="s">
        <v>135</v>
      </c>
      <c r="AU176" s="14" t="s">
        <v>78</v>
      </c>
    </row>
    <row r="177" spans="2:65" s="1" customFormat="1" ht="24" customHeight="1">
      <c r="B177" s="31"/>
      <c r="C177" s="158" t="s">
        <v>347</v>
      </c>
      <c r="D177" s="158" t="s">
        <v>125</v>
      </c>
      <c r="E177" s="159" t="s">
        <v>156</v>
      </c>
      <c r="F177" s="160" t="s">
        <v>157</v>
      </c>
      <c r="G177" s="161" t="s">
        <v>158</v>
      </c>
      <c r="H177" s="162">
        <v>42</v>
      </c>
      <c r="I177" s="163"/>
      <c r="J177" s="164">
        <f>ROUND(I177*H177,2)</f>
        <v>0</v>
      </c>
      <c r="K177" s="160" t="s">
        <v>129</v>
      </c>
      <c r="L177" s="35"/>
      <c r="M177" s="165" t="s">
        <v>1</v>
      </c>
      <c r="N177" s="166" t="s">
        <v>43</v>
      </c>
      <c r="O177" s="63"/>
      <c r="P177" s="167">
        <f>O177*H177</f>
        <v>0</v>
      </c>
      <c r="Q177" s="167">
        <v>0</v>
      </c>
      <c r="R177" s="167">
        <f>Q177*H177</f>
        <v>0</v>
      </c>
      <c r="S177" s="167">
        <v>0</v>
      </c>
      <c r="T177" s="168">
        <f>S177*H177</f>
        <v>0</v>
      </c>
      <c r="AR177" s="169" t="s">
        <v>130</v>
      </c>
      <c r="AT177" s="169" t="s">
        <v>125</v>
      </c>
      <c r="AU177" s="169" t="s">
        <v>78</v>
      </c>
      <c r="AY177" s="14" t="s">
        <v>131</v>
      </c>
      <c r="BE177" s="170">
        <f>IF(N177="základní",J177,0)</f>
        <v>0</v>
      </c>
      <c r="BF177" s="170">
        <f>IF(N177="snížená",J177,0)</f>
        <v>0</v>
      </c>
      <c r="BG177" s="170">
        <f>IF(N177="zákl. přenesená",J177,0)</f>
        <v>0</v>
      </c>
      <c r="BH177" s="170">
        <f>IF(N177="sníž. přenesená",J177,0)</f>
        <v>0</v>
      </c>
      <c r="BI177" s="170">
        <f>IF(N177="nulová",J177,0)</f>
        <v>0</v>
      </c>
      <c r="BJ177" s="14" t="s">
        <v>86</v>
      </c>
      <c r="BK177" s="170">
        <f>ROUND(I177*H177,2)</f>
        <v>0</v>
      </c>
      <c r="BL177" s="14" t="s">
        <v>130</v>
      </c>
      <c r="BM177" s="169" t="s">
        <v>348</v>
      </c>
    </row>
    <row r="178" spans="2:65" s="1" customFormat="1" ht="48.75">
      <c r="B178" s="31"/>
      <c r="C178" s="32"/>
      <c r="D178" s="171" t="s">
        <v>133</v>
      </c>
      <c r="E178" s="32"/>
      <c r="F178" s="172" t="s">
        <v>160</v>
      </c>
      <c r="G178" s="32"/>
      <c r="H178" s="32"/>
      <c r="I178" s="107"/>
      <c r="J178" s="32"/>
      <c r="K178" s="32"/>
      <c r="L178" s="35"/>
      <c r="M178" s="173"/>
      <c r="N178" s="63"/>
      <c r="O178" s="63"/>
      <c r="P178" s="63"/>
      <c r="Q178" s="63"/>
      <c r="R178" s="63"/>
      <c r="S178" s="63"/>
      <c r="T178" s="64"/>
      <c r="AT178" s="14" t="s">
        <v>133</v>
      </c>
      <c r="AU178" s="14" t="s">
        <v>78</v>
      </c>
    </row>
    <row r="179" spans="2:65" s="9" customFormat="1" ht="11.25">
      <c r="B179" s="175"/>
      <c r="C179" s="176"/>
      <c r="D179" s="171" t="s">
        <v>207</v>
      </c>
      <c r="E179" s="177" t="s">
        <v>1</v>
      </c>
      <c r="F179" s="178" t="s">
        <v>349</v>
      </c>
      <c r="G179" s="176"/>
      <c r="H179" s="177" t="s">
        <v>1</v>
      </c>
      <c r="I179" s="179"/>
      <c r="J179" s="176"/>
      <c r="K179" s="176"/>
      <c r="L179" s="180"/>
      <c r="M179" s="181"/>
      <c r="N179" s="182"/>
      <c r="O179" s="182"/>
      <c r="P179" s="182"/>
      <c r="Q179" s="182"/>
      <c r="R179" s="182"/>
      <c r="S179" s="182"/>
      <c r="T179" s="183"/>
      <c r="AT179" s="184" t="s">
        <v>207</v>
      </c>
      <c r="AU179" s="184" t="s">
        <v>78</v>
      </c>
      <c r="AV179" s="9" t="s">
        <v>86</v>
      </c>
      <c r="AW179" s="9" t="s">
        <v>34</v>
      </c>
      <c r="AX179" s="9" t="s">
        <v>78</v>
      </c>
      <c r="AY179" s="184" t="s">
        <v>131</v>
      </c>
    </row>
    <row r="180" spans="2:65" s="10" customFormat="1" ht="11.25">
      <c r="B180" s="185"/>
      <c r="C180" s="186"/>
      <c r="D180" s="171" t="s">
        <v>207</v>
      </c>
      <c r="E180" s="187" t="s">
        <v>1</v>
      </c>
      <c r="F180" s="188" t="s">
        <v>319</v>
      </c>
      <c r="G180" s="186"/>
      <c r="H180" s="189">
        <v>42</v>
      </c>
      <c r="I180" s="190"/>
      <c r="J180" s="186"/>
      <c r="K180" s="186"/>
      <c r="L180" s="191"/>
      <c r="M180" s="192"/>
      <c r="N180" s="193"/>
      <c r="O180" s="193"/>
      <c r="P180" s="193"/>
      <c r="Q180" s="193"/>
      <c r="R180" s="193"/>
      <c r="S180" s="193"/>
      <c r="T180" s="194"/>
      <c r="AT180" s="195" t="s">
        <v>207</v>
      </c>
      <c r="AU180" s="195" t="s">
        <v>78</v>
      </c>
      <c r="AV180" s="10" t="s">
        <v>88</v>
      </c>
      <c r="AW180" s="10" t="s">
        <v>34</v>
      </c>
      <c r="AX180" s="10" t="s">
        <v>86</v>
      </c>
      <c r="AY180" s="195" t="s">
        <v>131</v>
      </c>
    </row>
    <row r="181" spans="2:65" s="1" customFormat="1" ht="24" customHeight="1">
      <c r="B181" s="31"/>
      <c r="C181" s="158" t="s">
        <v>350</v>
      </c>
      <c r="D181" s="158" t="s">
        <v>125</v>
      </c>
      <c r="E181" s="159" t="s">
        <v>351</v>
      </c>
      <c r="F181" s="160" t="s">
        <v>352</v>
      </c>
      <c r="G181" s="161" t="s">
        <v>139</v>
      </c>
      <c r="H181" s="162">
        <v>200</v>
      </c>
      <c r="I181" s="163"/>
      <c r="J181" s="164">
        <f>ROUND(I181*H181,2)</f>
        <v>0</v>
      </c>
      <c r="K181" s="160" t="s">
        <v>129</v>
      </c>
      <c r="L181" s="35"/>
      <c r="M181" s="165" t="s">
        <v>1</v>
      </c>
      <c r="N181" s="166" t="s">
        <v>43</v>
      </c>
      <c r="O181" s="63"/>
      <c r="P181" s="167">
        <f>O181*H181</f>
        <v>0</v>
      </c>
      <c r="Q181" s="167">
        <v>0</v>
      </c>
      <c r="R181" s="167">
        <f>Q181*H181</f>
        <v>0</v>
      </c>
      <c r="S181" s="167">
        <v>0</v>
      </c>
      <c r="T181" s="168">
        <f>S181*H181</f>
        <v>0</v>
      </c>
      <c r="AR181" s="169" t="s">
        <v>130</v>
      </c>
      <c r="AT181" s="169" t="s">
        <v>125</v>
      </c>
      <c r="AU181" s="169" t="s">
        <v>78</v>
      </c>
      <c r="AY181" s="14" t="s">
        <v>131</v>
      </c>
      <c r="BE181" s="170">
        <f>IF(N181="základní",J181,0)</f>
        <v>0</v>
      </c>
      <c r="BF181" s="170">
        <f>IF(N181="snížená",J181,0)</f>
        <v>0</v>
      </c>
      <c r="BG181" s="170">
        <f>IF(N181="zákl. přenesená",J181,0)</f>
        <v>0</v>
      </c>
      <c r="BH181" s="170">
        <f>IF(N181="sníž. přenesená",J181,0)</f>
        <v>0</v>
      </c>
      <c r="BI181" s="170">
        <f>IF(N181="nulová",J181,0)</f>
        <v>0</v>
      </c>
      <c r="BJ181" s="14" t="s">
        <v>86</v>
      </c>
      <c r="BK181" s="170">
        <f>ROUND(I181*H181,2)</f>
        <v>0</v>
      </c>
      <c r="BL181" s="14" t="s">
        <v>130</v>
      </c>
      <c r="BM181" s="169" t="s">
        <v>353</v>
      </c>
    </row>
    <row r="182" spans="2:65" s="1" customFormat="1" ht="39">
      <c r="B182" s="31"/>
      <c r="C182" s="32"/>
      <c r="D182" s="171" t="s">
        <v>133</v>
      </c>
      <c r="E182" s="32"/>
      <c r="F182" s="172" t="s">
        <v>354</v>
      </c>
      <c r="G182" s="32"/>
      <c r="H182" s="32"/>
      <c r="I182" s="107"/>
      <c r="J182" s="32"/>
      <c r="K182" s="32"/>
      <c r="L182" s="35"/>
      <c r="M182" s="173"/>
      <c r="N182" s="63"/>
      <c r="O182" s="63"/>
      <c r="P182" s="63"/>
      <c r="Q182" s="63"/>
      <c r="R182" s="63"/>
      <c r="S182" s="63"/>
      <c r="T182" s="64"/>
      <c r="AT182" s="14" t="s">
        <v>133</v>
      </c>
      <c r="AU182" s="14" t="s">
        <v>78</v>
      </c>
    </row>
    <row r="183" spans="2:65" s="1" customFormat="1" ht="29.25">
      <c r="B183" s="31"/>
      <c r="C183" s="32"/>
      <c r="D183" s="171" t="s">
        <v>135</v>
      </c>
      <c r="E183" s="32"/>
      <c r="F183" s="174" t="s">
        <v>355</v>
      </c>
      <c r="G183" s="32"/>
      <c r="H183" s="32"/>
      <c r="I183" s="107"/>
      <c r="J183" s="32"/>
      <c r="K183" s="32"/>
      <c r="L183" s="35"/>
      <c r="M183" s="173"/>
      <c r="N183" s="63"/>
      <c r="O183" s="63"/>
      <c r="P183" s="63"/>
      <c r="Q183" s="63"/>
      <c r="R183" s="63"/>
      <c r="S183" s="63"/>
      <c r="T183" s="64"/>
      <c r="AT183" s="14" t="s">
        <v>135</v>
      </c>
      <c r="AU183" s="14" t="s">
        <v>78</v>
      </c>
    </row>
    <row r="184" spans="2:65" s="1" customFormat="1" ht="24" customHeight="1">
      <c r="B184" s="31"/>
      <c r="C184" s="158" t="s">
        <v>241</v>
      </c>
      <c r="D184" s="158" t="s">
        <v>125</v>
      </c>
      <c r="E184" s="159" t="s">
        <v>217</v>
      </c>
      <c r="F184" s="160" t="s">
        <v>218</v>
      </c>
      <c r="G184" s="161" t="s">
        <v>219</v>
      </c>
      <c r="H184" s="162">
        <v>505.8</v>
      </c>
      <c r="I184" s="163"/>
      <c r="J184" s="164">
        <f>ROUND(I184*H184,2)</f>
        <v>0</v>
      </c>
      <c r="K184" s="160" t="s">
        <v>129</v>
      </c>
      <c r="L184" s="35"/>
      <c r="M184" s="165" t="s">
        <v>1</v>
      </c>
      <c r="N184" s="166" t="s">
        <v>43</v>
      </c>
      <c r="O184" s="63"/>
      <c r="P184" s="167">
        <f>O184*H184</f>
        <v>0</v>
      </c>
      <c r="Q184" s="167">
        <v>0</v>
      </c>
      <c r="R184" s="167">
        <f>Q184*H184</f>
        <v>0</v>
      </c>
      <c r="S184" s="167">
        <v>0</v>
      </c>
      <c r="T184" s="168">
        <f>S184*H184</f>
        <v>0</v>
      </c>
      <c r="AR184" s="169" t="s">
        <v>220</v>
      </c>
      <c r="AT184" s="169" t="s">
        <v>125</v>
      </c>
      <c r="AU184" s="169" t="s">
        <v>78</v>
      </c>
      <c r="AY184" s="14" t="s">
        <v>131</v>
      </c>
      <c r="BE184" s="170">
        <f>IF(N184="základní",J184,0)</f>
        <v>0</v>
      </c>
      <c r="BF184" s="170">
        <f>IF(N184="snížená",J184,0)</f>
        <v>0</v>
      </c>
      <c r="BG184" s="170">
        <f>IF(N184="zákl. přenesená",J184,0)</f>
        <v>0</v>
      </c>
      <c r="BH184" s="170">
        <f>IF(N184="sníž. přenesená",J184,0)</f>
        <v>0</v>
      </c>
      <c r="BI184" s="170">
        <f>IF(N184="nulová",J184,0)</f>
        <v>0</v>
      </c>
      <c r="BJ184" s="14" t="s">
        <v>86</v>
      </c>
      <c r="BK184" s="170">
        <f>ROUND(I184*H184,2)</f>
        <v>0</v>
      </c>
      <c r="BL184" s="14" t="s">
        <v>220</v>
      </c>
      <c r="BM184" s="169" t="s">
        <v>356</v>
      </c>
    </row>
    <row r="185" spans="2:65" s="1" customFormat="1" ht="58.5">
      <c r="B185" s="31"/>
      <c r="C185" s="32"/>
      <c r="D185" s="171" t="s">
        <v>133</v>
      </c>
      <c r="E185" s="32"/>
      <c r="F185" s="172" t="s">
        <v>222</v>
      </c>
      <c r="G185" s="32"/>
      <c r="H185" s="32"/>
      <c r="I185" s="107"/>
      <c r="J185" s="32"/>
      <c r="K185" s="32"/>
      <c r="L185" s="35"/>
      <c r="M185" s="173"/>
      <c r="N185" s="63"/>
      <c r="O185" s="63"/>
      <c r="P185" s="63"/>
      <c r="Q185" s="63"/>
      <c r="R185" s="63"/>
      <c r="S185" s="63"/>
      <c r="T185" s="64"/>
      <c r="AT185" s="14" t="s">
        <v>133</v>
      </c>
      <c r="AU185" s="14" t="s">
        <v>78</v>
      </c>
    </row>
    <row r="186" spans="2:65" s="10" customFormat="1" ht="11.25">
      <c r="B186" s="185"/>
      <c r="C186" s="186"/>
      <c r="D186" s="171" t="s">
        <v>207</v>
      </c>
      <c r="E186" s="187" t="s">
        <v>1</v>
      </c>
      <c r="F186" s="188" t="s">
        <v>357</v>
      </c>
      <c r="G186" s="186"/>
      <c r="H186" s="189">
        <v>69.12</v>
      </c>
      <c r="I186" s="190"/>
      <c r="J186" s="186"/>
      <c r="K186" s="186"/>
      <c r="L186" s="191"/>
      <c r="M186" s="192"/>
      <c r="N186" s="193"/>
      <c r="O186" s="193"/>
      <c r="P186" s="193"/>
      <c r="Q186" s="193"/>
      <c r="R186" s="193"/>
      <c r="S186" s="193"/>
      <c r="T186" s="194"/>
      <c r="AT186" s="195" t="s">
        <v>207</v>
      </c>
      <c r="AU186" s="195" t="s">
        <v>78</v>
      </c>
      <c r="AV186" s="10" t="s">
        <v>88</v>
      </c>
      <c r="AW186" s="10" t="s">
        <v>34</v>
      </c>
      <c r="AX186" s="10" t="s">
        <v>78</v>
      </c>
      <c r="AY186" s="195" t="s">
        <v>131</v>
      </c>
    </row>
    <row r="187" spans="2:65" s="10" customFormat="1" ht="11.25">
      <c r="B187" s="185"/>
      <c r="C187" s="186"/>
      <c r="D187" s="171" t="s">
        <v>207</v>
      </c>
      <c r="E187" s="187" t="s">
        <v>1</v>
      </c>
      <c r="F187" s="188" t="s">
        <v>358</v>
      </c>
      <c r="G187" s="186"/>
      <c r="H187" s="189">
        <v>3.6</v>
      </c>
      <c r="I187" s="190"/>
      <c r="J187" s="186"/>
      <c r="K187" s="186"/>
      <c r="L187" s="191"/>
      <c r="M187" s="192"/>
      <c r="N187" s="193"/>
      <c r="O187" s="193"/>
      <c r="P187" s="193"/>
      <c r="Q187" s="193"/>
      <c r="R187" s="193"/>
      <c r="S187" s="193"/>
      <c r="T187" s="194"/>
      <c r="AT187" s="195" t="s">
        <v>207</v>
      </c>
      <c r="AU187" s="195" t="s">
        <v>78</v>
      </c>
      <c r="AV187" s="10" t="s">
        <v>88</v>
      </c>
      <c r="AW187" s="10" t="s">
        <v>34</v>
      </c>
      <c r="AX187" s="10" t="s">
        <v>78</v>
      </c>
      <c r="AY187" s="195" t="s">
        <v>131</v>
      </c>
    </row>
    <row r="188" spans="2:65" s="10" customFormat="1" ht="11.25">
      <c r="B188" s="185"/>
      <c r="C188" s="186"/>
      <c r="D188" s="171" t="s">
        <v>207</v>
      </c>
      <c r="E188" s="187" t="s">
        <v>1</v>
      </c>
      <c r="F188" s="188" t="s">
        <v>359</v>
      </c>
      <c r="G188" s="186"/>
      <c r="H188" s="189">
        <v>14.58</v>
      </c>
      <c r="I188" s="190"/>
      <c r="J188" s="186"/>
      <c r="K188" s="186"/>
      <c r="L188" s="191"/>
      <c r="M188" s="192"/>
      <c r="N188" s="193"/>
      <c r="O188" s="193"/>
      <c r="P188" s="193"/>
      <c r="Q188" s="193"/>
      <c r="R188" s="193"/>
      <c r="S188" s="193"/>
      <c r="T188" s="194"/>
      <c r="AT188" s="195" t="s">
        <v>207</v>
      </c>
      <c r="AU188" s="195" t="s">
        <v>78</v>
      </c>
      <c r="AV188" s="10" t="s">
        <v>88</v>
      </c>
      <c r="AW188" s="10" t="s">
        <v>34</v>
      </c>
      <c r="AX188" s="10" t="s">
        <v>78</v>
      </c>
      <c r="AY188" s="195" t="s">
        <v>131</v>
      </c>
    </row>
    <row r="189" spans="2:65" s="10" customFormat="1" ht="11.25">
      <c r="B189" s="185"/>
      <c r="C189" s="186"/>
      <c r="D189" s="171" t="s">
        <v>207</v>
      </c>
      <c r="E189" s="187" t="s">
        <v>1</v>
      </c>
      <c r="F189" s="188" t="s">
        <v>360</v>
      </c>
      <c r="G189" s="186"/>
      <c r="H189" s="189">
        <v>310.5</v>
      </c>
      <c r="I189" s="190"/>
      <c r="J189" s="186"/>
      <c r="K189" s="186"/>
      <c r="L189" s="191"/>
      <c r="M189" s="192"/>
      <c r="N189" s="193"/>
      <c r="O189" s="193"/>
      <c r="P189" s="193"/>
      <c r="Q189" s="193"/>
      <c r="R189" s="193"/>
      <c r="S189" s="193"/>
      <c r="T189" s="194"/>
      <c r="AT189" s="195" t="s">
        <v>207</v>
      </c>
      <c r="AU189" s="195" t="s">
        <v>78</v>
      </c>
      <c r="AV189" s="10" t="s">
        <v>88</v>
      </c>
      <c r="AW189" s="10" t="s">
        <v>34</v>
      </c>
      <c r="AX189" s="10" t="s">
        <v>78</v>
      </c>
      <c r="AY189" s="195" t="s">
        <v>131</v>
      </c>
    </row>
    <row r="190" spans="2:65" s="10" customFormat="1" ht="11.25">
      <c r="B190" s="185"/>
      <c r="C190" s="186"/>
      <c r="D190" s="171" t="s">
        <v>207</v>
      </c>
      <c r="E190" s="187" t="s">
        <v>1</v>
      </c>
      <c r="F190" s="188" t="s">
        <v>361</v>
      </c>
      <c r="G190" s="186"/>
      <c r="H190" s="189">
        <v>108</v>
      </c>
      <c r="I190" s="190"/>
      <c r="J190" s="186"/>
      <c r="K190" s="186"/>
      <c r="L190" s="191"/>
      <c r="M190" s="192"/>
      <c r="N190" s="193"/>
      <c r="O190" s="193"/>
      <c r="P190" s="193"/>
      <c r="Q190" s="193"/>
      <c r="R190" s="193"/>
      <c r="S190" s="193"/>
      <c r="T190" s="194"/>
      <c r="AT190" s="195" t="s">
        <v>207</v>
      </c>
      <c r="AU190" s="195" t="s">
        <v>78</v>
      </c>
      <c r="AV190" s="10" t="s">
        <v>88</v>
      </c>
      <c r="AW190" s="10" t="s">
        <v>34</v>
      </c>
      <c r="AX190" s="10" t="s">
        <v>78</v>
      </c>
      <c r="AY190" s="195" t="s">
        <v>131</v>
      </c>
    </row>
    <row r="191" spans="2:65" s="12" customFormat="1" ht="11.25">
      <c r="B191" s="207"/>
      <c r="C191" s="208"/>
      <c r="D191" s="171" t="s">
        <v>207</v>
      </c>
      <c r="E191" s="209" t="s">
        <v>1</v>
      </c>
      <c r="F191" s="210" t="s">
        <v>215</v>
      </c>
      <c r="G191" s="208"/>
      <c r="H191" s="211">
        <v>505.8</v>
      </c>
      <c r="I191" s="212"/>
      <c r="J191" s="208"/>
      <c r="K191" s="208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207</v>
      </c>
      <c r="AU191" s="217" t="s">
        <v>78</v>
      </c>
      <c r="AV191" s="12" t="s">
        <v>130</v>
      </c>
      <c r="AW191" s="12" t="s">
        <v>34</v>
      </c>
      <c r="AX191" s="12" t="s">
        <v>86</v>
      </c>
      <c r="AY191" s="217" t="s">
        <v>131</v>
      </c>
    </row>
    <row r="192" spans="2:65" s="1" customFormat="1" ht="24" customHeight="1">
      <c r="B192" s="31"/>
      <c r="C192" s="218" t="s">
        <v>245</v>
      </c>
      <c r="D192" s="218" t="s">
        <v>237</v>
      </c>
      <c r="E192" s="219" t="s">
        <v>362</v>
      </c>
      <c r="F192" s="220" t="s">
        <v>363</v>
      </c>
      <c r="G192" s="221" t="s">
        <v>128</v>
      </c>
      <c r="H192" s="222">
        <v>30</v>
      </c>
      <c r="I192" s="223"/>
      <c r="J192" s="224">
        <f>ROUND(I192*H192,2)</f>
        <v>0</v>
      </c>
      <c r="K192" s="220" t="s">
        <v>129</v>
      </c>
      <c r="L192" s="225"/>
      <c r="M192" s="226" t="s">
        <v>1</v>
      </c>
      <c r="N192" s="227" t="s">
        <v>43</v>
      </c>
      <c r="O192" s="63"/>
      <c r="P192" s="167">
        <f>O192*H192</f>
        <v>0</v>
      </c>
      <c r="Q192" s="167">
        <v>8.5000000000000006E-2</v>
      </c>
      <c r="R192" s="167">
        <f>Q192*H192</f>
        <v>2.5500000000000003</v>
      </c>
      <c r="S192" s="167">
        <v>0</v>
      </c>
      <c r="T192" s="168">
        <f>S192*H192</f>
        <v>0</v>
      </c>
      <c r="AR192" s="169" t="s">
        <v>220</v>
      </c>
      <c r="AT192" s="169" t="s">
        <v>237</v>
      </c>
      <c r="AU192" s="169" t="s">
        <v>78</v>
      </c>
      <c r="AY192" s="14" t="s">
        <v>131</v>
      </c>
      <c r="BE192" s="170">
        <f>IF(N192="základní",J192,0)</f>
        <v>0</v>
      </c>
      <c r="BF192" s="170">
        <f>IF(N192="snížená",J192,0)</f>
        <v>0</v>
      </c>
      <c r="BG192" s="170">
        <f>IF(N192="zákl. přenesená",J192,0)</f>
        <v>0</v>
      </c>
      <c r="BH192" s="170">
        <f>IF(N192="sníž. přenesená",J192,0)</f>
        <v>0</v>
      </c>
      <c r="BI192" s="170">
        <f>IF(N192="nulová",J192,0)</f>
        <v>0</v>
      </c>
      <c r="BJ192" s="14" t="s">
        <v>86</v>
      </c>
      <c r="BK192" s="170">
        <f>ROUND(I192*H192,2)</f>
        <v>0</v>
      </c>
      <c r="BL192" s="14" t="s">
        <v>220</v>
      </c>
      <c r="BM192" s="169" t="s">
        <v>364</v>
      </c>
    </row>
    <row r="193" spans="2:65" s="1" customFormat="1" ht="11.25">
      <c r="B193" s="31"/>
      <c r="C193" s="32"/>
      <c r="D193" s="171" t="s">
        <v>133</v>
      </c>
      <c r="E193" s="32"/>
      <c r="F193" s="172" t="s">
        <v>363</v>
      </c>
      <c r="G193" s="32"/>
      <c r="H193" s="32"/>
      <c r="I193" s="107"/>
      <c r="J193" s="32"/>
      <c r="K193" s="32"/>
      <c r="L193" s="35"/>
      <c r="M193" s="173"/>
      <c r="N193" s="63"/>
      <c r="O193" s="63"/>
      <c r="P193" s="63"/>
      <c r="Q193" s="63"/>
      <c r="R193" s="63"/>
      <c r="S193" s="63"/>
      <c r="T193" s="64"/>
      <c r="AT193" s="14" t="s">
        <v>133</v>
      </c>
      <c r="AU193" s="14" t="s">
        <v>78</v>
      </c>
    </row>
    <row r="194" spans="2:65" s="1" customFormat="1" ht="24" customHeight="1">
      <c r="B194" s="31"/>
      <c r="C194" s="218" t="s">
        <v>150</v>
      </c>
      <c r="D194" s="218" t="s">
        <v>237</v>
      </c>
      <c r="E194" s="219" t="s">
        <v>365</v>
      </c>
      <c r="F194" s="220" t="s">
        <v>366</v>
      </c>
      <c r="G194" s="221" t="s">
        <v>139</v>
      </c>
      <c r="H194" s="222">
        <v>10</v>
      </c>
      <c r="I194" s="223"/>
      <c r="J194" s="224">
        <f>ROUND(I194*H194,2)</f>
        <v>0</v>
      </c>
      <c r="K194" s="220" t="s">
        <v>129</v>
      </c>
      <c r="L194" s="225"/>
      <c r="M194" s="226" t="s">
        <v>1</v>
      </c>
      <c r="N194" s="227" t="s">
        <v>43</v>
      </c>
      <c r="O194" s="63"/>
      <c r="P194" s="167">
        <f>O194*H194</f>
        <v>0</v>
      </c>
      <c r="Q194" s="167">
        <v>0</v>
      </c>
      <c r="R194" s="167">
        <f>Q194*H194</f>
        <v>0</v>
      </c>
      <c r="S194" s="167">
        <v>0</v>
      </c>
      <c r="T194" s="168">
        <f>S194*H194</f>
        <v>0</v>
      </c>
      <c r="AR194" s="169" t="s">
        <v>220</v>
      </c>
      <c r="AT194" s="169" t="s">
        <v>237</v>
      </c>
      <c r="AU194" s="169" t="s">
        <v>78</v>
      </c>
      <c r="AY194" s="14" t="s">
        <v>131</v>
      </c>
      <c r="BE194" s="170">
        <f>IF(N194="základní",J194,0)</f>
        <v>0</v>
      </c>
      <c r="BF194" s="170">
        <f>IF(N194="snížená",J194,0)</f>
        <v>0</v>
      </c>
      <c r="BG194" s="170">
        <f>IF(N194="zákl. přenesená",J194,0)</f>
        <v>0</v>
      </c>
      <c r="BH194" s="170">
        <f>IF(N194="sníž. přenesená",J194,0)</f>
        <v>0</v>
      </c>
      <c r="BI194" s="170">
        <f>IF(N194="nulová",J194,0)</f>
        <v>0</v>
      </c>
      <c r="BJ194" s="14" t="s">
        <v>86</v>
      </c>
      <c r="BK194" s="170">
        <f>ROUND(I194*H194,2)</f>
        <v>0</v>
      </c>
      <c r="BL194" s="14" t="s">
        <v>220</v>
      </c>
      <c r="BM194" s="169" t="s">
        <v>367</v>
      </c>
    </row>
    <row r="195" spans="2:65" s="1" customFormat="1" ht="11.25">
      <c r="B195" s="31"/>
      <c r="C195" s="32"/>
      <c r="D195" s="171" t="s">
        <v>133</v>
      </c>
      <c r="E195" s="32"/>
      <c r="F195" s="172" t="s">
        <v>366</v>
      </c>
      <c r="G195" s="32"/>
      <c r="H195" s="32"/>
      <c r="I195" s="107"/>
      <c r="J195" s="32"/>
      <c r="K195" s="32"/>
      <c r="L195" s="35"/>
      <c r="M195" s="173"/>
      <c r="N195" s="63"/>
      <c r="O195" s="63"/>
      <c r="P195" s="63"/>
      <c r="Q195" s="63"/>
      <c r="R195" s="63"/>
      <c r="S195" s="63"/>
      <c r="T195" s="64"/>
      <c r="AT195" s="14" t="s">
        <v>133</v>
      </c>
      <c r="AU195" s="14" t="s">
        <v>78</v>
      </c>
    </row>
    <row r="196" spans="2:65" s="1" customFormat="1" ht="19.5">
      <c r="B196" s="31"/>
      <c r="C196" s="32"/>
      <c r="D196" s="171" t="s">
        <v>135</v>
      </c>
      <c r="E196" s="32"/>
      <c r="F196" s="174" t="s">
        <v>368</v>
      </c>
      <c r="G196" s="32"/>
      <c r="H196" s="32"/>
      <c r="I196" s="107"/>
      <c r="J196" s="32"/>
      <c r="K196" s="32"/>
      <c r="L196" s="35"/>
      <c r="M196" s="173"/>
      <c r="N196" s="63"/>
      <c r="O196" s="63"/>
      <c r="P196" s="63"/>
      <c r="Q196" s="63"/>
      <c r="R196" s="63"/>
      <c r="S196" s="63"/>
      <c r="T196" s="64"/>
      <c r="AT196" s="14" t="s">
        <v>135</v>
      </c>
      <c r="AU196" s="14" t="s">
        <v>78</v>
      </c>
    </row>
    <row r="197" spans="2:65" s="1" customFormat="1" ht="24" customHeight="1">
      <c r="B197" s="31"/>
      <c r="C197" s="218" t="s">
        <v>7</v>
      </c>
      <c r="D197" s="218" t="s">
        <v>237</v>
      </c>
      <c r="E197" s="219" t="s">
        <v>238</v>
      </c>
      <c r="F197" s="220" t="s">
        <v>239</v>
      </c>
      <c r="G197" s="221" t="s">
        <v>219</v>
      </c>
      <c r="H197" s="222">
        <v>8.16</v>
      </c>
      <c r="I197" s="223"/>
      <c r="J197" s="224">
        <f>ROUND(I197*H197,2)</f>
        <v>0</v>
      </c>
      <c r="K197" s="220" t="s">
        <v>129</v>
      </c>
      <c r="L197" s="225"/>
      <c r="M197" s="226" t="s">
        <v>1</v>
      </c>
      <c r="N197" s="227" t="s">
        <v>43</v>
      </c>
      <c r="O197" s="63"/>
      <c r="P197" s="167">
        <f>O197*H197</f>
        <v>0</v>
      </c>
      <c r="Q197" s="167">
        <v>1</v>
      </c>
      <c r="R197" s="167">
        <f>Q197*H197</f>
        <v>8.16</v>
      </c>
      <c r="S197" s="167">
        <v>0</v>
      </c>
      <c r="T197" s="168">
        <f>S197*H197</f>
        <v>0</v>
      </c>
      <c r="AR197" s="169" t="s">
        <v>220</v>
      </c>
      <c r="AT197" s="169" t="s">
        <v>237</v>
      </c>
      <c r="AU197" s="169" t="s">
        <v>78</v>
      </c>
      <c r="AY197" s="14" t="s">
        <v>131</v>
      </c>
      <c r="BE197" s="170">
        <f>IF(N197="základní",J197,0)</f>
        <v>0</v>
      </c>
      <c r="BF197" s="170">
        <f>IF(N197="snížená",J197,0)</f>
        <v>0</v>
      </c>
      <c r="BG197" s="170">
        <f>IF(N197="zákl. přenesená",J197,0)</f>
        <v>0</v>
      </c>
      <c r="BH197" s="170">
        <f>IF(N197="sníž. přenesená",J197,0)</f>
        <v>0</v>
      </c>
      <c r="BI197" s="170">
        <f>IF(N197="nulová",J197,0)</f>
        <v>0</v>
      </c>
      <c r="BJ197" s="14" t="s">
        <v>86</v>
      </c>
      <c r="BK197" s="170">
        <f>ROUND(I197*H197,2)</f>
        <v>0</v>
      </c>
      <c r="BL197" s="14" t="s">
        <v>220</v>
      </c>
      <c r="BM197" s="169" t="s">
        <v>369</v>
      </c>
    </row>
    <row r="198" spans="2:65" s="1" customFormat="1" ht="11.25">
      <c r="B198" s="31"/>
      <c r="C198" s="32"/>
      <c r="D198" s="171" t="s">
        <v>133</v>
      </c>
      <c r="E198" s="32"/>
      <c r="F198" s="172" t="s">
        <v>239</v>
      </c>
      <c r="G198" s="32"/>
      <c r="H198" s="32"/>
      <c r="I198" s="107"/>
      <c r="J198" s="32"/>
      <c r="K198" s="32"/>
      <c r="L198" s="35"/>
      <c r="M198" s="173"/>
      <c r="N198" s="63"/>
      <c r="O198" s="63"/>
      <c r="P198" s="63"/>
      <c r="Q198" s="63"/>
      <c r="R198" s="63"/>
      <c r="S198" s="63"/>
      <c r="T198" s="64"/>
      <c r="AT198" s="14" t="s">
        <v>133</v>
      </c>
      <c r="AU198" s="14" t="s">
        <v>78</v>
      </c>
    </row>
    <row r="199" spans="2:65" s="1" customFormat="1" ht="24" customHeight="1">
      <c r="B199" s="31"/>
      <c r="C199" s="218" t="s">
        <v>370</v>
      </c>
      <c r="D199" s="218" t="s">
        <v>237</v>
      </c>
      <c r="E199" s="219" t="s">
        <v>371</v>
      </c>
      <c r="F199" s="220" t="s">
        <v>372</v>
      </c>
      <c r="G199" s="221" t="s">
        <v>158</v>
      </c>
      <c r="H199" s="222">
        <v>23.1</v>
      </c>
      <c r="I199" s="223"/>
      <c r="J199" s="224">
        <f>ROUND(I199*H199,2)</f>
        <v>0</v>
      </c>
      <c r="K199" s="220" t="s">
        <v>129</v>
      </c>
      <c r="L199" s="225"/>
      <c r="M199" s="226" t="s">
        <v>1</v>
      </c>
      <c r="N199" s="227" t="s">
        <v>43</v>
      </c>
      <c r="O199" s="63"/>
      <c r="P199" s="167">
        <f>O199*H199</f>
        <v>0</v>
      </c>
      <c r="Q199" s="167">
        <v>2.4289999999999998</v>
      </c>
      <c r="R199" s="167">
        <f>Q199*H199</f>
        <v>56.109899999999996</v>
      </c>
      <c r="S199" s="167">
        <v>0</v>
      </c>
      <c r="T199" s="168">
        <f>S199*H199</f>
        <v>0</v>
      </c>
      <c r="AR199" s="169" t="s">
        <v>220</v>
      </c>
      <c r="AT199" s="169" t="s">
        <v>237</v>
      </c>
      <c r="AU199" s="169" t="s">
        <v>78</v>
      </c>
      <c r="AY199" s="14" t="s">
        <v>131</v>
      </c>
      <c r="BE199" s="170">
        <f>IF(N199="základní",J199,0)</f>
        <v>0</v>
      </c>
      <c r="BF199" s="170">
        <f>IF(N199="snížená",J199,0)</f>
        <v>0</v>
      </c>
      <c r="BG199" s="170">
        <f>IF(N199="zákl. přenesená",J199,0)</f>
        <v>0</v>
      </c>
      <c r="BH199" s="170">
        <f>IF(N199="sníž. přenesená",J199,0)</f>
        <v>0</v>
      </c>
      <c r="BI199" s="170">
        <f>IF(N199="nulová",J199,0)</f>
        <v>0</v>
      </c>
      <c r="BJ199" s="14" t="s">
        <v>86</v>
      </c>
      <c r="BK199" s="170">
        <f>ROUND(I199*H199,2)</f>
        <v>0</v>
      </c>
      <c r="BL199" s="14" t="s">
        <v>220</v>
      </c>
      <c r="BM199" s="169" t="s">
        <v>373</v>
      </c>
    </row>
    <row r="200" spans="2:65" s="1" customFormat="1" ht="11.25">
      <c r="B200" s="31"/>
      <c r="C200" s="32"/>
      <c r="D200" s="171" t="s">
        <v>133</v>
      </c>
      <c r="E200" s="32"/>
      <c r="F200" s="172" t="s">
        <v>372</v>
      </c>
      <c r="G200" s="32"/>
      <c r="H200" s="32"/>
      <c r="I200" s="107"/>
      <c r="J200" s="32"/>
      <c r="K200" s="32"/>
      <c r="L200" s="35"/>
      <c r="M200" s="173"/>
      <c r="N200" s="63"/>
      <c r="O200" s="63"/>
      <c r="P200" s="63"/>
      <c r="Q200" s="63"/>
      <c r="R200" s="63"/>
      <c r="S200" s="63"/>
      <c r="T200" s="64"/>
      <c r="AT200" s="14" t="s">
        <v>133</v>
      </c>
      <c r="AU200" s="14" t="s">
        <v>78</v>
      </c>
    </row>
    <row r="201" spans="2:65" s="1" customFormat="1" ht="24" customHeight="1">
      <c r="B201" s="31"/>
      <c r="C201" s="218" t="s">
        <v>374</v>
      </c>
      <c r="D201" s="218" t="s">
        <v>237</v>
      </c>
      <c r="E201" s="219" t="s">
        <v>375</v>
      </c>
      <c r="F201" s="220" t="s">
        <v>376</v>
      </c>
      <c r="G201" s="221" t="s">
        <v>219</v>
      </c>
      <c r="H201" s="222">
        <v>20.399999999999999</v>
      </c>
      <c r="I201" s="223"/>
      <c r="J201" s="224">
        <f>ROUND(I201*H201,2)</f>
        <v>0</v>
      </c>
      <c r="K201" s="220" t="s">
        <v>129</v>
      </c>
      <c r="L201" s="225"/>
      <c r="M201" s="226" t="s">
        <v>1</v>
      </c>
      <c r="N201" s="227" t="s">
        <v>43</v>
      </c>
      <c r="O201" s="63"/>
      <c r="P201" s="167">
        <f>O201*H201</f>
        <v>0</v>
      </c>
      <c r="Q201" s="167">
        <v>1</v>
      </c>
      <c r="R201" s="167">
        <f>Q201*H201</f>
        <v>20.399999999999999</v>
      </c>
      <c r="S201" s="167">
        <v>0</v>
      </c>
      <c r="T201" s="168">
        <f>S201*H201</f>
        <v>0</v>
      </c>
      <c r="AR201" s="169" t="s">
        <v>220</v>
      </c>
      <c r="AT201" s="169" t="s">
        <v>237</v>
      </c>
      <c r="AU201" s="169" t="s">
        <v>78</v>
      </c>
      <c r="AY201" s="14" t="s">
        <v>131</v>
      </c>
      <c r="BE201" s="170">
        <f>IF(N201="základní",J201,0)</f>
        <v>0</v>
      </c>
      <c r="BF201" s="170">
        <f>IF(N201="snížená",J201,0)</f>
        <v>0</v>
      </c>
      <c r="BG201" s="170">
        <f>IF(N201="zákl. přenesená",J201,0)</f>
        <v>0</v>
      </c>
      <c r="BH201" s="170">
        <f>IF(N201="sníž. přenesená",J201,0)</f>
        <v>0</v>
      </c>
      <c r="BI201" s="170">
        <f>IF(N201="nulová",J201,0)</f>
        <v>0</v>
      </c>
      <c r="BJ201" s="14" t="s">
        <v>86</v>
      </c>
      <c r="BK201" s="170">
        <f>ROUND(I201*H201,2)</f>
        <v>0</v>
      </c>
      <c r="BL201" s="14" t="s">
        <v>220</v>
      </c>
      <c r="BM201" s="169" t="s">
        <v>377</v>
      </c>
    </row>
    <row r="202" spans="2:65" s="1" customFormat="1" ht="11.25">
      <c r="B202" s="31"/>
      <c r="C202" s="32"/>
      <c r="D202" s="171" t="s">
        <v>133</v>
      </c>
      <c r="E202" s="32"/>
      <c r="F202" s="172" t="s">
        <v>376</v>
      </c>
      <c r="G202" s="32"/>
      <c r="H202" s="32"/>
      <c r="I202" s="107"/>
      <c r="J202" s="32"/>
      <c r="K202" s="32"/>
      <c r="L202" s="35"/>
      <c r="M202" s="173"/>
      <c r="N202" s="63"/>
      <c r="O202" s="63"/>
      <c r="P202" s="63"/>
      <c r="Q202" s="63"/>
      <c r="R202" s="63"/>
      <c r="S202" s="63"/>
      <c r="T202" s="64"/>
      <c r="AT202" s="14" t="s">
        <v>133</v>
      </c>
      <c r="AU202" s="14" t="s">
        <v>78</v>
      </c>
    </row>
    <row r="203" spans="2:65" s="1" customFormat="1" ht="24" customHeight="1">
      <c r="B203" s="31"/>
      <c r="C203" s="218" t="s">
        <v>378</v>
      </c>
      <c r="D203" s="218" t="s">
        <v>237</v>
      </c>
      <c r="E203" s="219" t="s">
        <v>379</v>
      </c>
      <c r="F203" s="220" t="s">
        <v>380</v>
      </c>
      <c r="G203" s="221" t="s">
        <v>335</v>
      </c>
      <c r="H203" s="222">
        <v>100</v>
      </c>
      <c r="I203" s="223"/>
      <c r="J203" s="224">
        <f>ROUND(I203*H203,2)</f>
        <v>0</v>
      </c>
      <c r="K203" s="220" t="s">
        <v>129</v>
      </c>
      <c r="L203" s="225"/>
      <c r="M203" s="226" t="s">
        <v>1</v>
      </c>
      <c r="N203" s="227" t="s">
        <v>43</v>
      </c>
      <c r="O203" s="63"/>
      <c r="P203" s="167">
        <f>O203*H203</f>
        <v>0</v>
      </c>
      <c r="Q203" s="167">
        <v>0</v>
      </c>
      <c r="R203" s="167">
        <f>Q203*H203</f>
        <v>0</v>
      </c>
      <c r="S203" s="167">
        <v>0</v>
      </c>
      <c r="T203" s="168">
        <f>S203*H203</f>
        <v>0</v>
      </c>
      <c r="AR203" s="169" t="s">
        <v>220</v>
      </c>
      <c r="AT203" s="169" t="s">
        <v>237</v>
      </c>
      <c r="AU203" s="169" t="s">
        <v>78</v>
      </c>
      <c r="AY203" s="14" t="s">
        <v>131</v>
      </c>
      <c r="BE203" s="170">
        <f>IF(N203="základní",J203,0)</f>
        <v>0</v>
      </c>
      <c r="BF203" s="170">
        <f>IF(N203="snížená",J203,0)</f>
        <v>0</v>
      </c>
      <c r="BG203" s="170">
        <f>IF(N203="zákl. přenesená",J203,0)</f>
        <v>0</v>
      </c>
      <c r="BH203" s="170">
        <f>IF(N203="sníž. přenesená",J203,0)</f>
        <v>0</v>
      </c>
      <c r="BI203" s="170">
        <f>IF(N203="nulová",J203,0)</f>
        <v>0</v>
      </c>
      <c r="BJ203" s="14" t="s">
        <v>86</v>
      </c>
      <c r="BK203" s="170">
        <f>ROUND(I203*H203,2)</f>
        <v>0</v>
      </c>
      <c r="BL203" s="14" t="s">
        <v>220</v>
      </c>
      <c r="BM203" s="169" t="s">
        <v>381</v>
      </c>
    </row>
    <row r="204" spans="2:65" s="1" customFormat="1" ht="11.25">
      <c r="B204" s="31"/>
      <c r="C204" s="32"/>
      <c r="D204" s="171" t="s">
        <v>133</v>
      </c>
      <c r="E204" s="32"/>
      <c r="F204" s="172" t="s">
        <v>380</v>
      </c>
      <c r="G204" s="32"/>
      <c r="H204" s="32"/>
      <c r="I204" s="107"/>
      <c r="J204" s="32"/>
      <c r="K204" s="32"/>
      <c r="L204" s="35"/>
      <c r="M204" s="228"/>
      <c r="N204" s="229"/>
      <c r="O204" s="229"/>
      <c r="P204" s="229"/>
      <c r="Q204" s="229"/>
      <c r="R204" s="229"/>
      <c r="S204" s="229"/>
      <c r="T204" s="230"/>
      <c r="AT204" s="14" t="s">
        <v>133</v>
      </c>
      <c r="AU204" s="14" t="s">
        <v>78</v>
      </c>
    </row>
    <row r="205" spans="2:65" s="1" customFormat="1" ht="6.95" customHeight="1">
      <c r="B205" s="46"/>
      <c r="C205" s="47"/>
      <c r="D205" s="47"/>
      <c r="E205" s="47"/>
      <c r="F205" s="47"/>
      <c r="G205" s="47"/>
      <c r="H205" s="47"/>
      <c r="I205" s="139"/>
      <c r="J205" s="47"/>
      <c r="K205" s="47"/>
      <c r="L205" s="35"/>
    </row>
  </sheetData>
  <sheetProtection algorithmName="SHA-512" hashValue="m6wWVoAE37eRRLB4zUk2Qjvd3yodone3jcKrwCbxEKei+SeZm670XV6RKx1t5gnBfHF0UO5/3y37PhMCwKE8pA==" saltValue="bLdE7DHLva+7POY1yFNXnmXsgPOMM+Hiz7tVApKG5nMN4r5K+yYx5VXNxUv2PYf2rBx/vb+Ic6uywvNo8B+eNw==" spinCount="100000" sheet="1" objects="1" scenarios="1" formatColumns="0" formatRows="0" autoFilter="0"/>
  <autoFilter ref="C115:K204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9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0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4" t="s">
        <v>97</v>
      </c>
    </row>
    <row r="3" spans="2:46" ht="6.95" hidden="1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7"/>
      <c r="AT3" s="14" t="s">
        <v>88</v>
      </c>
    </row>
    <row r="4" spans="2:46" ht="24.95" hidden="1" customHeight="1">
      <c r="B4" s="17"/>
      <c r="D4" s="104" t="s">
        <v>104</v>
      </c>
      <c r="L4" s="17"/>
      <c r="M4" s="105" t="s">
        <v>10</v>
      </c>
      <c r="AT4" s="14" t="s">
        <v>4</v>
      </c>
    </row>
    <row r="5" spans="2:46" ht="6.95" hidden="1" customHeight="1">
      <c r="B5" s="17"/>
      <c r="L5" s="17"/>
    </row>
    <row r="6" spans="2:46" ht="12" hidden="1" customHeight="1">
      <c r="B6" s="17"/>
      <c r="D6" s="106" t="s">
        <v>16</v>
      </c>
      <c r="L6" s="17"/>
    </row>
    <row r="7" spans="2:46" ht="16.5" hidden="1" customHeight="1">
      <c r="B7" s="17"/>
      <c r="E7" s="273" t="str">
        <f>'Rekapitulace stavby'!K6</f>
        <v>Odstranění defektoskopických vad Karlovy Vary - Chodov</v>
      </c>
      <c r="F7" s="274"/>
      <c r="G7" s="274"/>
      <c r="H7" s="274"/>
      <c r="L7" s="17"/>
    </row>
    <row r="8" spans="2:46" s="1" customFormat="1" ht="12" hidden="1" customHeight="1">
      <c r="B8" s="35"/>
      <c r="D8" s="106" t="s">
        <v>105</v>
      </c>
      <c r="I8" s="107"/>
      <c r="L8" s="35"/>
    </row>
    <row r="9" spans="2:46" s="1" customFormat="1" ht="36.950000000000003" hidden="1" customHeight="1">
      <c r="B9" s="35"/>
      <c r="E9" s="275" t="s">
        <v>382</v>
      </c>
      <c r="F9" s="276"/>
      <c r="G9" s="276"/>
      <c r="H9" s="276"/>
      <c r="I9" s="107"/>
      <c r="L9" s="35"/>
    </row>
    <row r="10" spans="2:46" s="1" customFormat="1" ht="11.25" hidden="1">
      <c r="B10" s="35"/>
      <c r="I10" s="107"/>
      <c r="L10" s="35"/>
    </row>
    <row r="11" spans="2:46" s="1" customFormat="1" ht="12" hidden="1" customHeight="1">
      <c r="B11" s="35"/>
      <c r="D11" s="106" t="s">
        <v>18</v>
      </c>
      <c r="F11" s="108" t="s">
        <v>1</v>
      </c>
      <c r="I11" s="109" t="s">
        <v>19</v>
      </c>
      <c r="J11" s="108" t="s">
        <v>1</v>
      </c>
      <c r="L11" s="35"/>
    </row>
    <row r="12" spans="2:46" s="1" customFormat="1" ht="12" hidden="1" customHeight="1">
      <c r="B12" s="35"/>
      <c r="D12" s="106" t="s">
        <v>20</v>
      </c>
      <c r="F12" s="108" t="s">
        <v>33</v>
      </c>
      <c r="I12" s="109" t="s">
        <v>22</v>
      </c>
      <c r="J12" s="110" t="str">
        <f>'Rekapitulace stavby'!AN8</f>
        <v>14. 6. 2019</v>
      </c>
      <c r="L12" s="35"/>
    </row>
    <row r="13" spans="2:46" s="1" customFormat="1" ht="10.9" hidden="1" customHeight="1">
      <c r="B13" s="35"/>
      <c r="I13" s="107"/>
      <c r="L13" s="35"/>
    </row>
    <row r="14" spans="2:46" s="1" customFormat="1" ht="12" hidden="1" customHeight="1">
      <c r="B14" s="35"/>
      <c r="D14" s="106" t="s">
        <v>24</v>
      </c>
      <c r="I14" s="109" t="s">
        <v>25</v>
      </c>
      <c r="J14" s="108" t="str">
        <f>IF('Rekapitulace stavby'!AN10="","",'Rekapitulace stavby'!AN10)</f>
        <v>70994234</v>
      </c>
      <c r="L14" s="35"/>
    </row>
    <row r="15" spans="2:46" s="1" customFormat="1" ht="18" hidden="1" customHeight="1">
      <c r="B15" s="35"/>
      <c r="E15" s="108" t="str">
        <f>IF('Rekapitulace stavby'!E11="","",'Rekapitulace stavby'!E11)</f>
        <v>SŽDC, s.o.; OŘ UNL - ST Karlovy Vary</v>
      </c>
      <c r="I15" s="109" t="s">
        <v>28</v>
      </c>
      <c r="J15" s="108" t="str">
        <f>IF('Rekapitulace stavby'!AN11="","",'Rekapitulace stavby'!AN11)</f>
        <v>CZ70994234</v>
      </c>
      <c r="L15" s="35"/>
    </row>
    <row r="16" spans="2:46" s="1" customFormat="1" ht="6.95" hidden="1" customHeight="1">
      <c r="B16" s="35"/>
      <c r="I16" s="107"/>
      <c r="L16" s="35"/>
    </row>
    <row r="17" spans="2:12" s="1" customFormat="1" ht="12" hidden="1" customHeight="1">
      <c r="B17" s="35"/>
      <c r="D17" s="106" t="s">
        <v>30</v>
      </c>
      <c r="I17" s="109" t="s">
        <v>25</v>
      </c>
      <c r="J17" s="27" t="str">
        <f>'Rekapitulace stavby'!AN13</f>
        <v>Vyplň údaj</v>
      </c>
      <c r="L17" s="35"/>
    </row>
    <row r="18" spans="2:12" s="1" customFormat="1" ht="18" hidden="1" customHeight="1">
      <c r="B18" s="35"/>
      <c r="E18" s="277" t="str">
        <f>'Rekapitulace stavby'!E14</f>
        <v>Vyplň údaj</v>
      </c>
      <c r="F18" s="278"/>
      <c r="G18" s="278"/>
      <c r="H18" s="278"/>
      <c r="I18" s="109" t="s">
        <v>28</v>
      </c>
      <c r="J18" s="27" t="str">
        <f>'Rekapitulace stavby'!AN14</f>
        <v>Vyplň údaj</v>
      </c>
      <c r="L18" s="35"/>
    </row>
    <row r="19" spans="2:12" s="1" customFormat="1" ht="6.95" hidden="1" customHeight="1">
      <c r="B19" s="35"/>
      <c r="I19" s="107"/>
      <c r="L19" s="35"/>
    </row>
    <row r="20" spans="2:12" s="1" customFormat="1" ht="12" hidden="1" customHeight="1">
      <c r="B20" s="35"/>
      <c r="D20" s="106" t="s">
        <v>32</v>
      </c>
      <c r="I20" s="109" t="s">
        <v>25</v>
      </c>
      <c r="J20" s="108" t="str">
        <f>IF('Rekapitulace stavby'!AN16="","",'Rekapitulace stavby'!AN16)</f>
        <v/>
      </c>
      <c r="L20" s="35"/>
    </row>
    <row r="21" spans="2:12" s="1" customFormat="1" ht="18" hidden="1" customHeight="1">
      <c r="B21" s="35"/>
      <c r="E21" s="108" t="str">
        <f>IF('Rekapitulace stavby'!E17="","",'Rekapitulace stavby'!E17)</f>
        <v xml:space="preserve"> </v>
      </c>
      <c r="I21" s="109" t="s">
        <v>28</v>
      </c>
      <c r="J21" s="108" t="str">
        <f>IF('Rekapitulace stavby'!AN17="","",'Rekapitulace stavby'!AN17)</f>
        <v/>
      </c>
      <c r="L21" s="35"/>
    </row>
    <row r="22" spans="2:12" s="1" customFormat="1" ht="6.95" hidden="1" customHeight="1">
      <c r="B22" s="35"/>
      <c r="I22" s="107"/>
      <c r="L22" s="35"/>
    </row>
    <row r="23" spans="2:12" s="1" customFormat="1" ht="12" hidden="1" customHeight="1">
      <c r="B23" s="35"/>
      <c r="D23" s="106" t="s">
        <v>35</v>
      </c>
      <c r="I23" s="109" t="s">
        <v>25</v>
      </c>
      <c r="J23" s="108" t="str">
        <f>IF('Rekapitulace stavby'!AN19="","",'Rekapitulace stavby'!AN19)</f>
        <v/>
      </c>
      <c r="L23" s="35"/>
    </row>
    <row r="24" spans="2:12" s="1" customFormat="1" ht="18" hidden="1" customHeight="1">
      <c r="B24" s="35"/>
      <c r="E24" s="108" t="str">
        <f>IF('Rekapitulace stavby'!E20="","",'Rekapitulace stavby'!E20)</f>
        <v>Monika Roztočilová</v>
      </c>
      <c r="I24" s="109" t="s">
        <v>28</v>
      </c>
      <c r="J24" s="108" t="str">
        <f>IF('Rekapitulace stavby'!AN20="","",'Rekapitulace stavby'!AN20)</f>
        <v/>
      </c>
      <c r="L24" s="35"/>
    </row>
    <row r="25" spans="2:12" s="1" customFormat="1" ht="6.95" hidden="1" customHeight="1">
      <c r="B25" s="35"/>
      <c r="I25" s="107"/>
      <c r="L25" s="35"/>
    </row>
    <row r="26" spans="2:12" s="1" customFormat="1" ht="12" hidden="1" customHeight="1">
      <c r="B26" s="35"/>
      <c r="D26" s="106" t="s">
        <v>37</v>
      </c>
      <c r="I26" s="107"/>
      <c r="L26" s="35"/>
    </row>
    <row r="27" spans="2:12" s="7" customFormat="1" ht="16.5" hidden="1" customHeight="1">
      <c r="B27" s="111"/>
      <c r="E27" s="279" t="s">
        <v>1</v>
      </c>
      <c r="F27" s="279"/>
      <c r="G27" s="279"/>
      <c r="H27" s="279"/>
      <c r="I27" s="112"/>
      <c r="L27" s="111"/>
    </row>
    <row r="28" spans="2:12" s="1" customFormat="1" ht="6.95" hidden="1" customHeight="1">
      <c r="B28" s="35"/>
      <c r="I28" s="107"/>
      <c r="L28" s="35"/>
    </row>
    <row r="29" spans="2:12" s="1" customFormat="1" ht="6.95" hidden="1" customHeight="1">
      <c r="B29" s="35"/>
      <c r="D29" s="59"/>
      <c r="E29" s="59"/>
      <c r="F29" s="59"/>
      <c r="G29" s="59"/>
      <c r="H29" s="59"/>
      <c r="I29" s="113"/>
      <c r="J29" s="59"/>
      <c r="K29" s="59"/>
      <c r="L29" s="35"/>
    </row>
    <row r="30" spans="2:12" s="1" customFormat="1" ht="25.35" hidden="1" customHeight="1">
      <c r="B30" s="35"/>
      <c r="D30" s="114" t="s">
        <v>38</v>
      </c>
      <c r="I30" s="107"/>
      <c r="J30" s="115">
        <f>ROUND(J116, 2)</f>
        <v>0</v>
      </c>
      <c r="L30" s="35"/>
    </row>
    <row r="31" spans="2:12" s="1" customFormat="1" ht="6.95" hidden="1" customHeight="1">
      <c r="B31" s="35"/>
      <c r="D31" s="59"/>
      <c r="E31" s="59"/>
      <c r="F31" s="59"/>
      <c r="G31" s="59"/>
      <c r="H31" s="59"/>
      <c r="I31" s="113"/>
      <c r="J31" s="59"/>
      <c r="K31" s="59"/>
      <c r="L31" s="35"/>
    </row>
    <row r="32" spans="2:12" s="1" customFormat="1" ht="14.45" hidden="1" customHeight="1">
      <c r="B32" s="35"/>
      <c r="F32" s="116" t="s">
        <v>40</v>
      </c>
      <c r="I32" s="117" t="s">
        <v>39</v>
      </c>
      <c r="J32" s="116" t="s">
        <v>41</v>
      </c>
      <c r="L32" s="35"/>
    </row>
    <row r="33" spans="2:12" s="1" customFormat="1" ht="14.45" hidden="1" customHeight="1">
      <c r="B33" s="35"/>
      <c r="D33" s="118" t="s">
        <v>42</v>
      </c>
      <c r="E33" s="106" t="s">
        <v>43</v>
      </c>
      <c r="F33" s="119">
        <f>ROUND((SUM(BE116:BE128)),  2)</f>
        <v>0</v>
      </c>
      <c r="I33" s="120">
        <v>0.21</v>
      </c>
      <c r="J33" s="119">
        <f>ROUND(((SUM(BE116:BE128))*I33),  2)</f>
        <v>0</v>
      </c>
      <c r="L33" s="35"/>
    </row>
    <row r="34" spans="2:12" s="1" customFormat="1" ht="14.45" hidden="1" customHeight="1">
      <c r="B34" s="35"/>
      <c r="E34" s="106" t="s">
        <v>44</v>
      </c>
      <c r="F34" s="119">
        <f>ROUND((SUM(BF116:BF128)),  2)</f>
        <v>0</v>
      </c>
      <c r="I34" s="120">
        <v>0.15</v>
      </c>
      <c r="J34" s="119">
        <f>ROUND(((SUM(BF116:BF128))*I34),  2)</f>
        <v>0</v>
      </c>
      <c r="L34" s="35"/>
    </row>
    <row r="35" spans="2:12" s="1" customFormat="1" ht="14.45" hidden="1" customHeight="1">
      <c r="B35" s="35"/>
      <c r="E35" s="106" t="s">
        <v>45</v>
      </c>
      <c r="F35" s="119">
        <f>ROUND((SUM(BG116:BG128)),  2)</f>
        <v>0</v>
      </c>
      <c r="I35" s="120">
        <v>0.21</v>
      </c>
      <c r="J35" s="119">
        <f>0</f>
        <v>0</v>
      </c>
      <c r="L35" s="35"/>
    </row>
    <row r="36" spans="2:12" s="1" customFormat="1" ht="14.45" hidden="1" customHeight="1">
      <c r="B36" s="35"/>
      <c r="E36" s="106" t="s">
        <v>46</v>
      </c>
      <c r="F36" s="119">
        <f>ROUND((SUM(BH116:BH128)),  2)</f>
        <v>0</v>
      </c>
      <c r="I36" s="120">
        <v>0.15</v>
      </c>
      <c r="J36" s="119">
        <f>0</f>
        <v>0</v>
      </c>
      <c r="L36" s="35"/>
    </row>
    <row r="37" spans="2:12" s="1" customFormat="1" ht="14.45" hidden="1" customHeight="1">
      <c r="B37" s="35"/>
      <c r="E37" s="106" t="s">
        <v>47</v>
      </c>
      <c r="F37" s="119">
        <f>ROUND((SUM(BI116:BI128)),  2)</f>
        <v>0</v>
      </c>
      <c r="I37" s="120">
        <v>0</v>
      </c>
      <c r="J37" s="119">
        <f>0</f>
        <v>0</v>
      </c>
      <c r="L37" s="35"/>
    </row>
    <row r="38" spans="2:12" s="1" customFormat="1" ht="6.95" hidden="1" customHeight="1">
      <c r="B38" s="35"/>
      <c r="I38" s="107"/>
      <c r="L38" s="35"/>
    </row>
    <row r="39" spans="2:12" s="1" customFormat="1" ht="25.35" hidden="1" customHeight="1">
      <c r="B39" s="35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6"/>
      <c r="J39" s="127">
        <f>SUM(J30:J37)</f>
        <v>0</v>
      </c>
      <c r="K39" s="128"/>
      <c r="L39" s="35"/>
    </row>
    <row r="40" spans="2:12" s="1" customFormat="1" ht="14.45" hidden="1" customHeight="1">
      <c r="B40" s="35"/>
      <c r="I40" s="107"/>
      <c r="L40" s="35"/>
    </row>
    <row r="41" spans="2:12" ht="14.45" hidden="1" customHeight="1">
      <c r="B41" s="17"/>
      <c r="L41" s="17"/>
    </row>
    <row r="42" spans="2:12" ht="14.45" hidden="1" customHeight="1">
      <c r="B42" s="17"/>
      <c r="L42" s="17"/>
    </row>
    <row r="43" spans="2:12" ht="14.45" hidden="1" customHeight="1">
      <c r="B43" s="17"/>
      <c r="L43" s="17"/>
    </row>
    <row r="44" spans="2:12" ht="14.45" hidden="1" customHeight="1">
      <c r="B44" s="17"/>
      <c r="L44" s="17"/>
    </row>
    <row r="45" spans="2:12" ht="14.45" hidden="1" customHeight="1">
      <c r="B45" s="17"/>
      <c r="L45" s="17"/>
    </row>
    <row r="46" spans="2:12" ht="14.45" hidden="1" customHeight="1">
      <c r="B46" s="17"/>
      <c r="L46" s="17"/>
    </row>
    <row r="47" spans="2:12" ht="14.45" hidden="1" customHeight="1">
      <c r="B47" s="17"/>
      <c r="L47" s="17"/>
    </row>
    <row r="48" spans="2:12" ht="14.45" hidden="1" customHeight="1">
      <c r="B48" s="17"/>
      <c r="L48" s="17"/>
    </row>
    <row r="49" spans="2:12" ht="14.45" hidden="1" customHeight="1">
      <c r="B49" s="17"/>
      <c r="L49" s="17"/>
    </row>
    <row r="50" spans="2:12" s="1" customFormat="1" ht="14.45" hidden="1" customHeight="1">
      <c r="B50" s="35"/>
      <c r="D50" s="129" t="s">
        <v>51</v>
      </c>
      <c r="E50" s="130"/>
      <c r="F50" s="130"/>
      <c r="G50" s="129" t="s">
        <v>52</v>
      </c>
      <c r="H50" s="130"/>
      <c r="I50" s="131"/>
      <c r="J50" s="130"/>
      <c r="K50" s="130"/>
      <c r="L50" s="35"/>
    </row>
    <row r="51" spans="2:12" ht="11.25" hidden="1">
      <c r="B51" s="17"/>
      <c r="L51" s="17"/>
    </row>
    <row r="52" spans="2:12" ht="11.25" hidden="1">
      <c r="B52" s="17"/>
      <c r="L52" s="17"/>
    </row>
    <row r="53" spans="2:12" ht="11.25" hidden="1">
      <c r="B53" s="17"/>
      <c r="L53" s="17"/>
    </row>
    <row r="54" spans="2:12" ht="11.25" hidden="1">
      <c r="B54" s="17"/>
      <c r="L54" s="17"/>
    </row>
    <row r="55" spans="2:12" ht="11.25" hidden="1">
      <c r="B55" s="17"/>
      <c r="L55" s="17"/>
    </row>
    <row r="56" spans="2:12" ht="11.25" hidden="1">
      <c r="B56" s="17"/>
      <c r="L56" s="17"/>
    </row>
    <row r="57" spans="2:12" ht="11.25" hidden="1">
      <c r="B57" s="17"/>
      <c r="L57" s="17"/>
    </row>
    <row r="58" spans="2:12" ht="11.25" hidden="1">
      <c r="B58" s="17"/>
      <c r="L58" s="17"/>
    </row>
    <row r="59" spans="2:12" ht="11.25" hidden="1">
      <c r="B59" s="17"/>
      <c r="L59" s="17"/>
    </row>
    <row r="60" spans="2:12" ht="11.25" hidden="1">
      <c r="B60" s="17"/>
      <c r="L60" s="17"/>
    </row>
    <row r="61" spans="2:12" s="1" customFormat="1" ht="12.75" hidden="1">
      <c r="B61" s="35"/>
      <c r="D61" s="132" t="s">
        <v>53</v>
      </c>
      <c r="E61" s="133"/>
      <c r="F61" s="134" t="s">
        <v>54</v>
      </c>
      <c r="G61" s="132" t="s">
        <v>53</v>
      </c>
      <c r="H61" s="133"/>
      <c r="I61" s="135"/>
      <c r="J61" s="136" t="s">
        <v>54</v>
      </c>
      <c r="K61" s="133"/>
      <c r="L61" s="35"/>
    </row>
    <row r="62" spans="2:12" ht="11.25" hidden="1">
      <c r="B62" s="17"/>
      <c r="L62" s="17"/>
    </row>
    <row r="63" spans="2:12" ht="11.25" hidden="1">
      <c r="B63" s="17"/>
      <c r="L63" s="17"/>
    </row>
    <row r="64" spans="2:12" ht="11.25" hidden="1">
      <c r="B64" s="17"/>
      <c r="L64" s="17"/>
    </row>
    <row r="65" spans="2:12" s="1" customFormat="1" ht="12.75" hidden="1">
      <c r="B65" s="35"/>
      <c r="D65" s="129" t="s">
        <v>55</v>
      </c>
      <c r="E65" s="130"/>
      <c r="F65" s="130"/>
      <c r="G65" s="129" t="s">
        <v>56</v>
      </c>
      <c r="H65" s="130"/>
      <c r="I65" s="131"/>
      <c r="J65" s="130"/>
      <c r="K65" s="130"/>
      <c r="L65" s="35"/>
    </row>
    <row r="66" spans="2:12" ht="11.25" hidden="1">
      <c r="B66" s="17"/>
      <c r="L66" s="17"/>
    </row>
    <row r="67" spans="2:12" ht="11.25" hidden="1">
      <c r="B67" s="17"/>
      <c r="L67" s="17"/>
    </row>
    <row r="68" spans="2:12" ht="11.25" hidden="1">
      <c r="B68" s="17"/>
      <c r="L68" s="17"/>
    </row>
    <row r="69" spans="2:12" ht="11.25" hidden="1">
      <c r="B69" s="17"/>
      <c r="L69" s="17"/>
    </row>
    <row r="70" spans="2:12" ht="11.25" hidden="1">
      <c r="B70" s="17"/>
      <c r="L70" s="17"/>
    </row>
    <row r="71" spans="2:12" ht="11.25" hidden="1">
      <c r="B71" s="17"/>
      <c r="L71" s="17"/>
    </row>
    <row r="72" spans="2:12" ht="11.25" hidden="1">
      <c r="B72" s="17"/>
      <c r="L72" s="17"/>
    </row>
    <row r="73" spans="2:12" ht="11.25" hidden="1">
      <c r="B73" s="17"/>
      <c r="L73" s="17"/>
    </row>
    <row r="74" spans="2:12" ht="11.25" hidden="1">
      <c r="B74" s="17"/>
      <c r="L74" s="17"/>
    </row>
    <row r="75" spans="2:12" ht="11.25" hidden="1">
      <c r="B75" s="17"/>
      <c r="L75" s="17"/>
    </row>
    <row r="76" spans="2:12" s="1" customFormat="1" ht="12.75" hidden="1">
      <c r="B76" s="35"/>
      <c r="D76" s="132" t="s">
        <v>53</v>
      </c>
      <c r="E76" s="133"/>
      <c r="F76" s="134" t="s">
        <v>54</v>
      </c>
      <c r="G76" s="132" t="s">
        <v>53</v>
      </c>
      <c r="H76" s="133"/>
      <c r="I76" s="135"/>
      <c r="J76" s="136" t="s">
        <v>54</v>
      </c>
      <c r="K76" s="133"/>
      <c r="L76" s="35"/>
    </row>
    <row r="77" spans="2:12" s="1" customFormat="1" ht="14.45" hidden="1" customHeight="1">
      <c r="B77" s="137"/>
      <c r="C77" s="138"/>
      <c r="D77" s="138"/>
      <c r="E77" s="138"/>
      <c r="F77" s="138"/>
      <c r="G77" s="138"/>
      <c r="H77" s="138"/>
      <c r="I77" s="139"/>
      <c r="J77" s="138"/>
      <c r="K77" s="138"/>
      <c r="L77" s="35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140"/>
      <c r="C81" s="141"/>
      <c r="D81" s="141"/>
      <c r="E81" s="141"/>
      <c r="F81" s="141"/>
      <c r="G81" s="141"/>
      <c r="H81" s="141"/>
      <c r="I81" s="142"/>
      <c r="J81" s="141"/>
      <c r="K81" s="141"/>
      <c r="L81" s="35"/>
    </row>
    <row r="82" spans="2:47" s="1" customFormat="1" ht="24.95" hidden="1" customHeight="1">
      <c r="B82" s="31"/>
      <c r="C82" s="20" t="s">
        <v>107</v>
      </c>
      <c r="D82" s="32"/>
      <c r="E82" s="32"/>
      <c r="F82" s="32"/>
      <c r="G82" s="32"/>
      <c r="H82" s="32"/>
      <c r="I82" s="107"/>
      <c r="J82" s="32"/>
      <c r="K82" s="32"/>
      <c r="L82" s="35"/>
    </row>
    <row r="83" spans="2:47" s="1" customFormat="1" ht="6.95" hidden="1" customHeight="1">
      <c r="B83" s="31"/>
      <c r="C83" s="32"/>
      <c r="D83" s="32"/>
      <c r="E83" s="32"/>
      <c r="F83" s="32"/>
      <c r="G83" s="32"/>
      <c r="H83" s="32"/>
      <c r="I83" s="107"/>
      <c r="J83" s="32"/>
      <c r="K83" s="32"/>
      <c r="L83" s="35"/>
    </row>
    <row r="84" spans="2:47" s="1" customFormat="1" ht="12" hidden="1" customHeight="1">
      <c r="B84" s="31"/>
      <c r="C84" s="26" t="s">
        <v>16</v>
      </c>
      <c r="D84" s="32"/>
      <c r="E84" s="32"/>
      <c r="F84" s="32"/>
      <c r="G84" s="32"/>
      <c r="H84" s="32"/>
      <c r="I84" s="107"/>
      <c r="J84" s="32"/>
      <c r="K84" s="32"/>
      <c r="L84" s="35"/>
    </row>
    <row r="85" spans="2:47" s="1" customFormat="1" ht="16.5" hidden="1" customHeight="1">
      <c r="B85" s="31"/>
      <c r="C85" s="32"/>
      <c r="D85" s="32"/>
      <c r="E85" s="280" t="str">
        <f>E7</f>
        <v>Odstranění defektoskopických vad Karlovy Vary - Chodov</v>
      </c>
      <c r="F85" s="281"/>
      <c r="G85" s="281"/>
      <c r="H85" s="281"/>
      <c r="I85" s="107"/>
      <c r="J85" s="32"/>
      <c r="K85" s="32"/>
      <c r="L85" s="35"/>
    </row>
    <row r="86" spans="2:47" s="1" customFormat="1" ht="12" hidden="1" customHeight="1">
      <c r="B86" s="31"/>
      <c r="C86" s="26" t="s">
        <v>105</v>
      </c>
      <c r="D86" s="32"/>
      <c r="E86" s="32"/>
      <c r="F86" s="32"/>
      <c r="G86" s="32"/>
      <c r="H86" s="32"/>
      <c r="I86" s="107"/>
      <c r="J86" s="32"/>
      <c r="K86" s="32"/>
      <c r="L86" s="35"/>
    </row>
    <row r="87" spans="2:47" s="1" customFormat="1" ht="16.5" hidden="1" customHeight="1">
      <c r="B87" s="31"/>
      <c r="C87" s="32"/>
      <c r="D87" s="32"/>
      <c r="E87" s="252" t="str">
        <f>E9</f>
        <v>A.4 - Práce SSZT (Sborník SŽDC 2019)</v>
      </c>
      <c r="F87" s="282"/>
      <c r="G87" s="282"/>
      <c r="H87" s="282"/>
      <c r="I87" s="107"/>
      <c r="J87" s="32"/>
      <c r="K87" s="32"/>
      <c r="L87" s="35"/>
    </row>
    <row r="88" spans="2:47" s="1" customFormat="1" ht="6.95" hidden="1" customHeight="1">
      <c r="B88" s="31"/>
      <c r="C88" s="32"/>
      <c r="D88" s="32"/>
      <c r="E88" s="32"/>
      <c r="F88" s="32"/>
      <c r="G88" s="32"/>
      <c r="H88" s="32"/>
      <c r="I88" s="107"/>
      <c r="J88" s="32"/>
      <c r="K88" s="32"/>
      <c r="L88" s="35"/>
    </row>
    <row r="89" spans="2:47" s="1" customFormat="1" ht="12" hidden="1" customHeight="1">
      <c r="B89" s="31"/>
      <c r="C89" s="26" t="s">
        <v>20</v>
      </c>
      <c r="D89" s="32"/>
      <c r="E89" s="32"/>
      <c r="F89" s="24" t="str">
        <f>F12</f>
        <v xml:space="preserve"> </v>
      </c>
      <c r="G89" s="32"/>
      <c r="H89" s="32"/>
      <c r="I89" s="109" t="s">
        <v>22</v>
      </c>
      <c r="J89" s="58" t="str">
        <f>IF(J12="","",J12)</f>
        <v>14. 6. 2019</v>
      </c>
      <c r="K89" s="32"/>
      <c r="L89" s="35"/>
    </row>
    <row r="90" spans="2:47" s="1" customFormat="1" ht="6.95" hidden="1" customHeight="1">
      <c r="B90" s="31"/>
      <c r="C90" s="32"/>
      <c r="D90" s="32"/>
      <c r="E90" s="32"/>
      <c r="F90" s="32"/>
      <c r="G90" s="32"/>
      <c r="H90" s="32"/>
      <c r="I90" s="107"/>
      <c r="J90" s="32"/>
      <c r="K90" s="32"/>
      <c r="L90" s="35"/>
    </row>
    <row r="91" spans="2:47" s="1" customFormat="1" ht="15.2" hidden="1" customHeight="1">
      <c r="B91" s="31"/>
      <c r="C91" s="26" t="s">
        <v>24</v>
      </c>
      <c r="D91" s="32"/>
      <c r="E91" s="32"/>
      <c r="F91" s="24" t="str">
        <f>E15</f>
        <v>SŽDC, s.o.; OŘ UNL - ST Karlovy Vary</v>
      </c>
      <c r="G91" s="32"/>
      <c r="H91" s="32"/>
      <c r="I91" s="109" t="s">
        <v>32</v>
      </c>
      <c r="J91" s="29" t="str">
        <f>E21</f>
        <v xml:space="preserve"> </v>
      </c>
      <c r="K91" s="32"/>
      <c r="L91" s="35"/>
    </row>
    <row r="92" spans="2:47" s="1" customFormat="1" ht="15.2" hidden="1" customHeight="1">
      <c r="B92" s="31"/>
      <c r="C92" s="26" t="s">
        <v>30</v>
      </c>
      <c r="D92" s="32"/>
      <c r="E92" s="32"/>
      <c r="F92" s="24" t="str">
        <f>IF(E18="","",E18)</f>
        <v>Vyplň údaj</v>
      </c>
      <c r="G92" s="32"/>
      <c r="H92" s="32"/>
      <c r="I92" s="109" t="s">
        <v>35</v>
      </c>
      <c r="J92" s="29" t="str">
        <f>E24</f>
        <v>Monika Roztočilová</v>
      </c>
      <c r="K92" s="32"/>
      <c r="L92" s="35"/>
    </row>
    <row r="93" spans="2:47" s="1" customFormat="1" ht="10.35" hidden="1" customHeight="1">
      <c r="B93" s="31"/>
      <c r="C93" s="32"/>
      <c r="D93" s="32"/>
      <c r="E93" s="32"/>
      <c r="F93" s="32"/>
      <c r="G93" s="32"/>
      <c r="H93" s="32"/>
      <c r="I93" s="107"/>
      <c r="J93" s="32"/>
      <c r="K93" s="32"/>
      <c r="L93" s="35"/>
    </row>
    <row r="94" spans="2:47" s="1" customFormat="1" ht="29.25" hidden="1" customHeight="1">
      <c r="B94" s="31"/>
      <c r="C94" s="143" t="s">
        <v>108</v>
      </c>
      <c r="D94" s="144"/>
      <c r="E94" s="144"/>
      <c r="F94" s="144"/>
      <c r="G94" s="144"/>
      <c r="H94" s="144"/>
      <c r="I94" s="145"/>
      <c r="J94" s="146" t="s">
        <v>109</v>
      </c>
      <c r="K94" s="144"/>
      <c r="L94" s="35"/>
    </row>
    <row r="95" spans="2:47" s="1" customFormat="1" ht="10.35" hidden="1" customHeight="1">
      <c r="B95" s="31"/>
      <c r="C95" s="32"/>
      <c r="D95" s="32"/>
      <c r="E95" s="32"/>
      <c r="F95" s="32"/>
      <c r="G95" s="32"/>
      <c r="H95" s="32"/>
      <c r="I95" s="107"/>
      <c r="J95" s="32"/>
      <c r="K95" s="32"/>
      <c r="L95" s="35"/>
    </row>
    <row r="96" spans="2:47" s="1" customFormat="1" ht="22.9" hidden="1" customHeight="1">
      <c r="B96" s="31"/>
      <c r="C96" s="147" t="s">
        <v>110</v>
      </c>
      <c r="D96" s="32"/>
      <c r="E96" s="32"/>
      <c r="F96" s="32"/>
      <c r="G96" s="32"/>
      <c r="H96" s="32"/>
      <c r="I96" s="107"/>
      <c r="J96" s="76">
        <f>J116</f>
        <v>0</v>
      </c>
      <c r="K96" s="32"/>
      <c r="L96" s="35"/>
      <c r="AU96" s="14" t="s">
        <v>111</v>
      </c>
    </row>
    <row r="97" spans="2:12" s="1" customFormat="1" ht="21.75" hidden="1" customHeight="1">
      <c r="B97" s="31"/>
      <c r="C97" s="32"/>
      <c r="D97" s="32"/>
      <c r="E97" s="32"/>
      <c r="F97" s="32"/>
      <c r="G97" s="32"/>
      <c r="H97" s="32"/>
      <c r="I97" s="107"/>
      <c r="J97" s="32"/>
      <c r="K97" s="32"/>
      <c r="L97" s="35"/>
    </row>
    <row r="98" spans="2:12" s="1" customFormat="1" ht="6.95" hidden="1" customHeight="1">
      <c r="B98" s="46"/>
      <c r="C98" s="47"/>
      <c r="D98" s="47"/>
      <c r="E98" s="47"/>
      <c r="F98" s="47"/>
      <c r="G98" s="47"/>
      <c r="H98" s="47"/>
      <c r="I98" s="139"/>
      <c r="J98" s="47"/>
      <c r="K98" s="47"/>
      <c r="L98" s="35"/>
    </row>
    <row r="99" spans="2:12" ht="11.25" hidden="1"/>
    <row r="100" spans="2:12" ht="11.25" hidden="1"/>
    <row r="101" spans="2:12" ht="11.25" hidden="1"/>
    <row r="102" spans="2:12" s="1" customFormat="1" ht="6.95" customHeight="1">
      <c r="B102" s="48"/>
      <c r="C102" s="49"/>
      <c r="D102" s="49"/>
      <c r="E102" s="49"/>
      <c r="F102" s="49"/>
      <c r="G102" s="49"/>
      <c r="H102" s="49"/>
      <c r="I102" s="142"/>
      <c r="J102" s="49"/>
      <c r="K102" s="49"/>
      <c r="L102" s="35"/>
    </row>
    <row r="103" spans="2:12" s="1" customFormat="1" ht="24.95" customHeight="1">
      <c r="B103" s="31"/>
      <c r="C103" s="20" t="s">
        <v>112</v>
      </c>
      <c r="D103" s="32"/>
      <c r="E103" s="32"/>
      <c r="F103" s="32"/>
      <c r="G103" s="32"/>
      <c r="H103" s="32"/>
      <c r="I103" s="107"/>
      <c r="J103" s="32"/>
      <c r="K103" s="32"/>
      <c r="L103" s="35"/>
    </row>
    <row r="104" spans="2:12" s="1" customFormat="1" ht="6.95" customHeight="1">
      <c r="B104" s="31"/>
      <c r="C104" s="32"/>
      <c r="D104" s="32"/>
      <c r="E104" s="32"/>
      <c r="F104" s="32"/>
      <c r="G104" s="32"/>
      <c r="H104" s="32"/>
      <c r="I104" s="107"/>
      <c r="J104" s="32"/>
      <c r="K104" s="32"/>
      <c r="L104" s="35"/>
    </row>
    <row r="105" spans="2:12" s="1" customFormat="1" ht="12" customHeight="1">
      <c r="B105" s="31"/>
      <c r="C105" s="26" t="s">
        <v>16</v>
      </c>
      <c r="D105" s="32"/>
      <c r="E105" s="32"/>
      <c r="F105" s="32"/>
      <c r="G105" s="32"/>
      <c r="H105" s="32"/>
      <c r="I105" s="107"/>
      <c r="J105" s="32"/>
      <c r="K105" s="32"/>
      <c r="L105" s="35"/>
    </row>
    <row r="106" spans="2:12" s="1" customFormat="1" ht="16.5" customHeight="1">
      <c r="B106" s="31"/>
      <c r="C106" s="32"/>
      <c r="D106" s="32"/>
      <c r="E106" s="280" t="str">
        <f>E7</f>
        <v>Odstranění defektoskopických vad Karlovy Vary - Chodov</v>
      </c>
      <c r="F106" s="281"/>
      <c r="G106" s="281"/>
      <c r="H106" s="281"/>
      <c r="I106" s="107"/>
      <c r="J106" s="32"/>
      <c r="K106" s="32"/>
      <c r="L106" s="35"/>
    </row>
    <row r="107" spans="2:12" s="1" customFormat="1" ht="12" customHeight="1">
      <c r="B107" s="31"/>
      <c r="C107" s="26" t="s">
        <v>105</v>
      </c>
      <c r="D107" s="32"/>
      <c r="E107" s="32"/>
      <c r="F107" s="32"/>
      <c r="G107" s="32"/>
      <c r="H107" s="32"/>
      <c r="I107" s="107"/>
      <c r="J107" s="32"/>
      <c r="K107" s="32"/>
      <c r="L107" s="35"/>
    </row>
    <row r="108" spans="2:12" s="1" customFormat="1" ht="16.5" customHeight="1">
      <c r="B108" s="31"/>
      <c r="C108" s="32"/>
      <c r="D108" s="32"/>
      <c r="E108" s="252" t="str">
        <f>E9</f>
        <v>A.4 - Práce SSZT (Sborník SŽDC 2019)</v>
      </c>
      <c r="F108" s="282"/>
      <c r="G108" s="282"/>
      <c r="H108" s="282"/>
      <c r="I108" s="107"/>
      <c r="J108" s="32"/>
      <c r="K108" s="32"/>
      <c r="L108" s="35"/>
    </row>
    <row r="109" spans="2:12" s="1" customFormat="1" ht="6.95" customHeight="1">
      <c r="B109" s="31"/>
      <c r="C109" s="32"/>
      <c r="D109" s="32"/>
      <c r="E109" s="32"/>
      <c r="F109" s="32"/>
      <c r="G109" s="32"/>
      <c r="H109" s="32"/>
      <c r="I109" s="107"/>
      <c r="J109" s="32"/>
      <c r="K109" s="32"/>
      <c r="L109" s="35"/>
    </row>
    <row r="110" spans="2:12" s="1" customFormat="1" ht="12" customHeight="1">
      <c r="B110" s="31"/>
      <c r="C110" s="26" t="s">
        <v>20</v>
      </c>
      <c r="D110" s="32"/>
      <c r="E110" s="32"/>
      <c r="F110" s="24" t="str">
        <f>F12</f>
        <v xml:space="preserve"> </v>
      </c>
      <c r="G110" s="32"/>
      <c r="H110" s="32"/>
      <c r="I110" s="109" t="s">
        <v>22</v>
      </c>
      <c r="J110" s="58" t="str">
        <f>IF(J12="","",J12)</f>
        <v>14. 6. 2019</v>
      </c>
      <c r="K110" s="32"/>
      <c r="L110" s="35"/>
    </row>
    <row r="111" spans="2:12" s="1" customFormat="1" ht="6.95" customHeight="1">
      <c r="B111" s="31"/>
      <c r="C111" s="32"/>
      <c r="D111" s="32"/>
      <c r="E111" s="32"/>
      <c r="F111" s="32"/>
      <c r="G111" s="32"/>
      <c r="H111" s="32"/>
      <c r="I111" s="107"/>
      <c r="J111" s="32"/>
      <c r="K111" s="32"/>
      <c r="L111" s="35"/>
    </row>
    <row r="112" spans="2:12" s="1" customFormat="1" ht="15.2" customHeight="1">
      <c r="B112" s="31"/>
      <c r="C112" s="26" t="s">
        <v>24</v>
      </c>
      <c r="D112" s="32"/>
      <c r="E112" s="32"/>
      <c r="F112" s="24" t="str">
        <f>E15</f>
        <v>SŽDC, s.o.; OŘ UNL - ST Karlovy Vary</v>
      </c>
      <c r="G112" s="32"/>
      <c r="H112" s="32"/>
      <c r="I112" s="109" t="s">
        <v>32</v>
      </c>
      <c r="J112" s="29" t="str">
        <f>E21</f>
        <v xml:space="preserve"> </v>
      </c>
      <c r="K112" s="32"/>
      <c r="L112" s="35"/>
    </row>
    <row r="113" spans="2:65" s="1" customFormat="1" ht="15.2" customHeight="1">
      <c r="B113" s="31"/>
      <c r="C113" s="26" t="s">
        <v>30</v>
      </c>
      <c r="D113" s="32"/>
      <c r="E113" s="32"/>
      <c r="F113" s="24" t="str">
        <f>IF(E18="","",E18)</f>
        <v>Vyplň údaj</v>
      </c>
      <c r="G113" s="32"/>
      <c r="H113" s="32"/>
      <c r="I113" s="109" t="s">
        <v>35</v>
      </c>
      <c r="J113" s="29" t="str">
        <f>E24</f>
        <v>Monika Roztočilová</v>
      </c>
      <c r="K113" s="32"/>
      <c r="L113" s="35"/>
    </row>
    <row r="114" spans="2:65" s="1" customFormat="1" ht="10.35" customHeight="1">
      <c r="B114" s="31"/>
      <c r="C114" s="32"/>
      <c r="D114" s="32"/>
      <c r="E114" s="32"/>
      <c r="F114" s="32"/>
      <c r="G114" s="32"/>
      <c r="H114" s="32"/>
      <c r="I114" s="107"/>
      <c r="J114" s="32"/>
      <c r="K114" s="32"/>
      <c r="L114" s="35"/>
    </row>
    <row r="115" spans="2:65" s="8" customFormat="1" ht="29.25" customHeight="1">
      <c r="B115" s="148"/>
      <c r="C115" s="149" t="s">
        <v>113</v>
      </c>
      <c r="D115" s="150" t="s">
        <v>63</v>
      </c>
      <c r="E115" s="150" t="s">
        <v>59</v>
      </c>
      <c r="F115" s="150" t="s">
        <v>60</v>
      </c>
      <c r="G115" s="150" t="s">
        <v>114</v>
      </c>
      <c r="H115" s="150" t="s">
        <v>115</v>
      </c>
      <c r="I115" s="151" t="s">
        <v>116</v>
      </c>
      <c r="J115" s="150" t="s">
        <v>109</v>
      </c>
      <c r="K115" s="152" t="s">
        <v>117</v>
      </c>
      <c r="L115" s="153"/>
      <c r="M115" s="67" t="s">
        <v>1</v>
      </c>
      <c r="N115" s="68" t="s">
        <v>42</v>
      </c>
      <c r="O115" s="68" t="s">
        <v>118</v>
      </c>
      <c r="P115" s="68" t="s">
        <v>119</v>
      </c>
      <c r="Q115" s="68" t="s">
        <v>120</v>
      </c>
      <c r="R115" s="68" t="s">
        <v>121</v>
      </c>
      <c r="S115" s="68" t="s">
        <v>122</v>
      </c>
      <c r="T115" s="69" t="s">
        <v>123</v>
      </c>
    </row>
    <row r="116" spans="2:65" s="1" customFormat="1" ht="22.9" customHeight="1">
      <c r="B116" s="31"/>
      <c r="C116" s="74" t="s">
        <v>124</v>
      </c>
      <c r="D116" s="32"/>
      <c r="E116" s="32"/>
      <c r="F116" s="32"/>
      <c r="G116" s="32"/>
      <c r="H116" s="32"/>
      <c r="I116" s="107"/>
      <c r="J116" s="154">
        <f>BK116</f>
        <v>0</v>
      </c>
      <c r="K116" s="32"/>
      <c r="L116" s="35"/>
      <c r="M116" s="70"/>
      <c r="N116" s="71"/>
      <c r="O116" s="71"/>
      <c r="P116" s="155">
        <f>SUM(P117:P128)</f>
        <v>0</v>
      </c>
      <c r="Q116" s="71"/>
      <c r="R116" s="155">
        <f>SUM(R117:R128)</f>
        <v>0</v>
      </c>
      <c r="S116" s="71"/>
      <c r="T116" s="156">
        <f>SUM(T117:T128)</f>
        <v>0</v>
      </c>
      <c r="AT116" s="14" t="s">
        <v>77</v>
      </c>
      <c r="AU116" s="14" t="s">
        <v>111</v>
      </c>
      <c r="BK116" s="157">
        <f>SUM(BK117:BK128)</f>
        <v>0</v>
      </c>
    </row>
    <row r="117" spans="2:65" s="1" customFormat="1" ht="36" customHeight="1">
      <c r="B117" s="31"/>
      <c r="C117" s="158" t="s">
        <v>86</v>
      </c>
      <c r="D117" s="158" t="s">
        <v>125</v>
      </c>
      <c r="E117" s="159" t="s">
        <v>383</v>
      </c>
      <c r="F117" s="160" t="s">
        <v>384</v>
      </c>
      <c r="G117" s="161" t="s">
        <v>128</v>
      </c>
      <c r="H117" s="162">
        <v>46</v>
      </c>
      <c r="I117" s="163"/>
      <c r="J117" s="164">
        <f>ROUND(I117*H117,2)</f>
        <v>0</v>
      </c>
      <c r="K117" s="160" t="s">
        <v>129</v>
      </c>
      <c r="L117" s="35"/>
      <c r="M117" s="165" t="s">
        <v>1</v>
      </c>
      <c r="N117" s="166" t="s">
        <v>43</v>
      </c>
      <c r="O117" s="63"/>
      <c r="P117" s="167">
        <f>O117*H117</f>
        <v>0</v>
      </c>
      <c r="Q117" s="167">
        <v>0</v>
      </c>
      <c r="R117" s="167">
        <f>Q117*H117</f>
        <v>0</v>
      </c>
      <c r="S117" s="167">
        <v>0</v>
      </c>
      <c r="T117" s="168">
        <f>S117*H117</f>
        <v>0</v>
      </c>
      <c r="AR117" s="169" t="s">
        <v>220</v>
      </c>
      <c r="AT117" s="169" t="s">
        <v>125</v>
      </c>
      <c r="AU117" s="169" t="s">
        <v>78</v>
      </c>
      <c r="AY117" s="14" t="s">
        <v>131</v>
      </c>
      <c r="BE117" s="170">
        <f>IF(N117="základní",J117,0)</f>
        <v>0</v>
      </c>
      <c r="BF117" s="170">
        <f>IF(N117="snížená",J117,0)</f>
        <v>0</v>
      </c>
      <c r="BG117" s="170">
        <f>IF(N117="zákl. přenesená",J117,0)</f>
        <v>0</v>
      </c>
      <c r="BH117" s="170">
        <f>IF(N117="sníž. přenesená",J117,0)</f>
        <v>0</v>
      </c>
      <c r="BI117" s="170">
        <f>IF(N117="nulová",J117,0)</f>
        <v>0</v>
      </c>
      <c r="BJ117" s="14" t="s">
        <v>86</v>
      </c>
      <c r="BK117" s="170">
        <f>ROUND(I117*H117,2)</f>
        <v>0</v>
      </c>
      <c r="BL117" s="14" t="s">
        <v>220</v>
      </c>
      <c r="BM117" s="169" t="s">
        <v>385</v>
      </c>
    </row>
    <row r="118" spans="2:65" s="1" customFormat="1" ht="39">
      <c r="B118" s="31"/>
      <c r="C118" s="32"/>
      <c r="D118" s="171" t="s">
        <v>133</v>
      </c>
      <c r="E118" s="32"/>
      <c r="F118" s="172" t="s">
        <v>386</v>
      </c>
      <c r="G118" s="32"/>
      <c r="H118" s="32"/>
      <c r="I118" s="107"/>
      <c r="J118" s="32"/>
      <c r="K118" s="32"/>
      <c r="L118" s="35"/>
      <c r="M118" s="173"/>
      <c r="N118" s="63"/>
      <c r="O118" s="63"/>
      <c r="P118" s="63"/>
      <c r="Q118" s="63"/>
      <c r="R118" s="63"/>
      <c r="S118" s="63"/>
      <c r="T118" s="64"/>
      <c r="AT118" s="14" t="s">
        <v>133</v>
      </c>
      <c r="AU118" s="14" t="s">
        <v>78</v>
      </c>
    </row>
    <row r="119" spans="2:65" s="1" customFormat="1" ht="24" customHeight="1">
      <c r="B119" s="31"/>
      <c r="C119" s="158" t="s">
        <v>88</v>
      </c>
      <c r="D119" s="158" t="s">
        <v>125</v>
      </c>
      <c r="E119" s="159" t="s">
        <v>387</v>
      </c>
      <c r="F119" s="160" t="s">
        <v>388</v>
      </c>
      <c r="G119" s="161" t="s">
        <v>128</v>
      </c>
      <c r="H119" s="162">
        <v>46</v>
      </c>
      <c r="I119" s="163"/>
      <c r="J119" s="164">
        <f>ROUND(I119*H119,2)</f>
        <v>0</v>
      </c>
      <c r="K119" s="160" t="s">
        <v>129</v>
      </c>
      <c r="L119" s="35"/>
      <c r="M119" s="165" t="s">
        <v>1</v>
      </c>
      <c r="N119" s="166" t="s">
        <v>43</v>
      </c>
      <c r="O119" s="63"/>
      <c r="P119" s="167">
        <f>O119*H119</f>
        <v>0</v>
      </c>
      <c r="Q119" s="167">
        <v>0</v>
      </c>
      <c r="R119" s="167">
        <f>Q119*H119</f>
        <v>0</v>
      </c>
      <c r="S119" s="167">
        <v>0</v>
      </c>
      <c r="T119" s="168">
        <f>S119*H119</f>
        <v>0</v>
      </c>
      <c r="AR119" s="169" t="s">
        <v>220</v>
      </c>
      <c r="AT119" s="169" t="s">
        <v>125</v>
      </c>
      <c r="AU119" s="169" t="s">
        <v>78</v>
      </c>
      <c r="AY119" s="14" t="s">
        <v>131</v>
      </c>
      <c r="BE119" s="170">
        <f>IF(N119="základní",J119,0)</f>
        <v>0</v>
      </c>
      <c r="BF119" s="170">
        <f>IF(N119="snížená",J119,0)</f>
        <v>0</v>
      </c>
      <c r="BG119" s="170">
        <f>IF(N119="zákl. přenesená",J119,0)</f>
        <v>0</v>
      </c>
      <c r="BH119" s="170">
        <f>IF(N119="sníž. přenesená",J119,0)</f>
        <v>0</v>
      </c>
      <c r="BI119" s="170">
        <f>IF(N119="nulová",J119,0)</f>
        <v>0</v>
      </c>
      <c r="BJ119" s="14" t="s">
        <v>86</v>
      </c>
      <c r="BK119" s="170">
        <f>ROUND(I119*H119,2)</f>
        <v>0</v>
      </c>
      <c r="BL119" s="14" t="s">
        <v>220</v>
      </c>
      <c r="BM119" s="169" t="s">
        <v>389</v>
      </c>
    </row>
    <row r="120" spans="2:65" s="1" customFormat="1" ht="19.5">
      <c r="B120" s="31"/>
      <c r="C120" s="32"/>
      <c r="D120" s="171" t="s">
        <v>133</v>
      </c>
      <c r="E120" s="32"/>
      <c r="F120" s="172" t="s">
        <v>388</v>
      </c>
      <c r="G120" s="32"/>
      <c r="H120" s="32"/>
      <c r="I120" s="107"/>
      <c r="J120" s="32"/>
      <c r="K120" s="32"/>
      <c r="L120" s="35"/>
      <c r="M120" s="173"/>
      <c r="N120" s="63"/>
      <c r="O120" s="63"/>
      <c r="P120" s="63"/>
      <c r="Q120" s="63"/>
      <c r="R120" s="63"/>
      <c r="S120" s="63"/>
      <c r="T120" s="64"/>
      <c r="AT120" s="14" t="s">
        <v>133</v>
      </c>
      <c r="AU120" s="14" t="s">
        <v>78</v>
      </c>
    </row>
    <row r="121" spans="2:65" s="1" customFormat="1" ht="24" customHeight="1">
      <c r="B121" s="31"/>
      <c r="C121" s="158" t="s">
        <v>143</v>
      </c>
      <c r="D121" s="158" t="s">
        <v>125</v>
      </c>
      <c r="E121" s="159" t="s">
        <v>390</v>
      </c>
      <c r="F121" s="160" t="s">
        <v>391</v>
      </c>
      <c r="G121" s="161" t="s">
        <v>128</v>
      </c>
      <c r="H121" s="162">
        <v>12</v>
      </c>
      <c r="I121" s="163"/>
      <c r="J121" s="164">
        <f>ROUND(I121*H121,2)</f>
        <v>0</v>
      </c>
      <c r="K121" s="160" t="s">
        <v>129</v>
      </c>
      <c r="L121" s="35"/>
      <c r="M121" s="165" t="s">
        <v>1</v>
      </c>
      <c r="N121" s="166" t="s">
        <v>43</v>
      </c>
      <c r="O121" s="63"/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AR121" s="169" t="s">
        <v>220</v>
      </c>
      <c r="AT121" s="169" t="s">
        <v>125</v>
      </c>
      <c r="AU121" s="169" t="s">
        <v>78</v>
      </c>
      <c r="AY121" s="14" t="s">
        <v>131</v>
      </c>
      <c r="BE121" s="170">
        <f>IF(N121="základní",J121,0)</f>
        <v>0</v>
      </c>
      <c r="BF121" s="170">
        <f>IF(N121="snížená",J121,0)</f>
        <v>0</v>
      </c>
      <c r="BG121" s="170">
        <f>IF(N121="zákl. přenesená",J121,0)</f>
        <v>0</v>
      </c>
      <c r="BH121" s="170">
        <f>IF(N121="sníž. přenesená",J121,0)</f>
        <v>0</v>
      </c>
      <c r="BI121" s="170">
        <f>IF(N121="nulová",J121,0)</f>
        <v>0</v>
      </c>
      <c r="BJ121" s="14" t="s">
        <v>86</v>
      </c>
      <c r="BK121" s="170">
        <f>ROUND(I121*H121,2)</f>
        <v>0</v>
      </c>
      <c r="BL121" s="14" t="s">
        <v>220</v>
      </c>
      <c r="BM121" s="169" t="s">
        <v>392</v>
      </c>
    </row>
    <row r="122" spans="2:65" s="1" customFormat="1" ht="19.5">
      <c r="B122" s="31"/>
      <c r="C122" s="32"/>
      <c r="D122" s="171" t="s">
        <v>133</v>
      </c>
      <c r="E122" s="32"/>
      <c r="F122" s="172" t="s">
        <v>393</v>
      </c>
      <c r="G122" s="32"/>
      <c r="H122" s="32"/>
      <c r="I122" s="107"/>
      <c r="J122" s="32"/>
      <c r="K122" s="32"/>
      <c r="L122" s="35"/>
      <c r="M122" s="173"/>
      <c r="N122" s="63"/>
      <c r="O122" s="63"/>
      <c r="P122" s="63"/>
      <c r="Q122" s="63"/>
      <c r="R122" s="63"/>
      <c r="S122" s="63"/>
      <c r="T122" s="64"/>
      <c r="AT122" s="14" t="s">
        <v>133</v>
      </c>
      <c r="AU122" s="14" t="s">
        <v>78</v>
      </c>
    </row>
    <row r="123" spans="2:65" s="1" customFormat="1" ht="24" customHeight="1">
      <c r="B123" s="31"/>
      <c r="C123" s="158" t="s">
        <v>130</v>
      </c>
      <c r="D123" s="158" t="s">
        <v>125</v>
      </c>
      <c r="E123" s="159" t="s">
        <v>394</v>
      </c>
      <c r="F123" s="160" t="s">
        <v>395</v>
      </c>
      <c r="G123" s="161" t="s">
        <v>128</v>
      </c>
      <c r="H123" s="162">
        <v>12</v>
      </c>
      <c r="I123" s="163"/>
      <c r="J123" s="164">
        <f>ROUND(I123*H123,2)</f>
        <v>0</v>
      </c>
      <c r="K123" s="160" t="s">
        <v>129</v>
      </c>
      <c r="L123" s="35"/>
      <c r="M123" s="165" t="s">
        <v>1</v>
      </c>
      <c r="N123" s="166" t="s">
        <v>43</v>
      </c>
      <c r="O123" s="63"/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AR123" s="169" t="s">
        <v>220</v>
      </c>
      <c r="AT123" s="169" t="s">
        <v>125</v>
      </c>
      <c r="AU123" s="169" t="s">
        <v>78</v>
      </c>
      <c r="AY123" s="14" t="s">
        <v>131</v>
      </c>
      <c r="BE123" s="170">
        <f>IF(N123="základní",J123,0)</f>
        <v>0</v>
      </c>
      <c r="BF123" s="170">
        <f>IF(N123="snížená",J123,0)</f>
        <v>0</v>
      </c>
      <c r="BG123" s="170">
        <f>IF(N123="zákl. přenesená",J123,0)</f>
        <v>0</v>
      </c>
      <c r="BH123" s="170">
        <f>IF(N123="sníž. přenesená",J123,0)</f>
        <v>0</v>
      </c>
      <c r="BI123" s="170">
        <f>IF(N123="nulová",J123,0)</f>
        <v>0</v>
      </c>
      <c r="BJ123" s="14" t="s">
        <v>86</v>
      </c>
      <c r="BK123" s="170">
        <f>ROUND(I123*H123,2)</f>
        <v>0</v>
      </c>
      <c r="BL123" s="14" t="s">
        <v>220</v>
      </c>
      <c r="BM123" s="169" t="s">
        <v>396</v>
      </c>
    </row>
    <row r="124" spans="2:65" s="1" customFormat="1" ht="11.25">
      <c r="B124" s="31"/>
      <c r="C124" s="32"/>
      <c r="D124" s="171" t="s">
        <v>133</v>
      </c>
      <c r="E124" s="32"/>
      <c r="F124" s="172" t="s">
        <v>395</v>
      </c>
      <c r="G124" s="32"/>
      <c r="H124" s="32"/>
      <c r="I124" s="107"/>
      <c r="J124" s="32"/>
      <c r="K124" s="32"/>
      <c r="L124" s="35"/>
      <c r="M124" s="173"/>
      <c r="N124" s="63"/>
      <c r="O124" s="63"/>
      <c r="P124" s="63"/>
      <c r="Q124" s="63"/>
      <c r="R124" s="63"/>
      <c r="S124" s="63"/>
      <c r="T124" s="64"/>
      <c r="AT124" s="14" t="s">
        <v>133</v>
      </c>
      <c r="AU124" s="14" t="s">
        <v>78</v>
      </c>
    </row>
    <row r="125" spans="2:65" s="1" customFormat="1" ht="24" customHeight="1">
      <c r="B125" s="31"/>
      <c r="C125" s="158" t="s">
        <v>162</v>
      </c>
      <c r="D125" s="158" t="s">
        <v>125</v>
      </c>
      <c r="E125" s="159" t="s">
        <v>397</v>
      </c>
      <c r="F125" s="160" t="s">
        <v>398</v>
      </c>
      <c r="G125" s="161" t="s">
        <v>128</v>
      </c>
      <c r="H125" s="162">
        <v>2</v>
      </c>
      <c r="I125" s="163"/>
      <c r="J125" s="164">
        <f>ROUND(I125*H125,2)</f>
        <v>0</v>
      </c>
      <c r="K125" s="160" t="s">
        <v>129</v>
      </c>
      <c r="L125" s="35"/>
      <c r="M125" s="165" t="s">
        <v>1</v>
      </c>
      <c r="N125" s="166" t="s">
        <v>43</v>
      </c>
      <c r="O125" s="63"/>
      <c r="P125" s="167">
        <f>O125*H125</f>
        <v>0</v>
      </c>
      <c r="Q125" s="167">
        <v>0</v>
      </c>
      <c r="R125" s="167">
        <f>Q125*H125</f>
        <v>0</v>
      </c>
      <c r="S125" s="167">
        <v>0</v>
      </c>
      <c r="T125" s="168">
        <f>S125*H125</f>
        <v>0</v>
      </c>
      <c r="AR125" s="169" t="s">
        <v>220</v>
      </c>
      <c r="AT125" s="169" t="s">
        <v>125</v>
      </c>
      <c r="AU125" s="169" t="s">
        <v>78</v>
      </c>
      <c r="AY125" s="14" t="s">
        <v>131</v>
      </c>
      <c r="BE125" s="170">
        <f>IF(N125="základní",J125,0)</f>
        <v>0</v>
      </c>
      <c r="BF125" s="170">
        <f>IF(N125="snížená",J125,0)</f>
        <v>0</v>
      </c>
      <c r="BG125" s="170">
        <f>IF(N125="zákl. přenesená",J125,0)</f>
        <v>0</v>
      </c>
      <c r="BH125" s="170">
        <f>IF(N125="sníž. přenesená",J125,0)</f>
        <v>0</v>
      </c>
      <c r="BI125" s="170">
        <f>IF(N125="nulová",J125,0)</f>
        <v>0</v>
      </c>
      <c r="BJ125" s="14" t="s">
        <v>86</v>
      </c>
      <c r="BK125" s="170">
        <f>ROUND(I125*H125,2)</f>
        <v>0</v>
      </c>
      <c r="BL125" s="14" t="s">
        <v>220</v>
      </c>
      <c r="BM125" s="169" t="s">
        <v>399</v>
      </c>
    </row>
    <row r="126" spans="2:65" s="1" customFormat="1" ht="11.25">
      <c r="B126" s="31"/>
      <c r="C126" s="32"/>
      <c r="D126" s="171" t="s">
        <v>133</v>
      </c>
      <c r="E126" s="32"/>
      <c r="F126" s="172" t="s">
        <v>398</v>
      </c>
      <c r="G126" s="32"/>
      <c r="H126" s="32"/>
      <c r="I126" s="107"/>
      <c r="J126" s="32"/>
      <c r="K126" s="32"/>
      <c r="L126" s="35"/>
      <c r="M126" s="173"/>
      <c r="N126" s="63"/>
      <c r="O126" s="63"/>
      <c r="P126" s="63"/>
      <c r="Q126" s="63"/>
      <c r="R126" s="63"/>
      <c r="S126" s="63"/>
      <c r="T126" s="64"/>
      <c r="AT126" s="14" t="s">
        <v>133</v>
      </c>
      <c r="AU126" s="14" t="s">
        <v>78</v>
      </c>
    </row>
    <row r="127" spans="2:65" s="1" customFormat="1" ht="24" customHeight="1">
      <c r="B127" s="31"/>
      <c r="C127" s="158" t="s">
        <v>168</v>
      </c>
      <c r="D127" s="158" t="s">
        <v>125</v>
      </c>
      <c r="E127" s="159" t="s">
        <v>400</v>
      </c>
      <c r="F127" s="160" t="s">
        <v>401</v>
      </c>
      <c r="G127" s="161" t="s">
        <v>128</v>
      </c>
      <c r="H127" s="162">
        <v>2</v>
      </c>
      <c r="I127" s="163"/>
      <c r="J127" s="164">
        <f>ROUND(I127*H127,2)</f>
        <v>0</v>
      </c>
      <c r="K127" s="160" t="s">
        <v>129</v>
      </c>
      <c r="L127" s="35"/>
      <c r="M127" s="165" t="s">
        <v>1</v>
      </c>
      <c r="N127" s="166" t="s">
        <v>43</v>
      </c>
      <c r="O127" s="63"/>
      <c r="P127" s="167">
        <f>O127*H127</f>
        <v>0</v>
      </c>
      <c r="Q127" s="167">
        <v>0</v>
      </c>
      <c r="R127" s="167">
        <f>Q127*H127</f>
        <v>0</v>
      </c>
      <c r="S127" s="167">
        <v>0</v>
      </c>
      <c r="T127" s="168">
        <f>S127*H127</f>
        <v>0</v>
      </c>
      <c r="AR127" s="169" t="s">
        <v>220</v>
      </c>
      <c r="AT127" s="169" t="s">
        <v>125</v>
      </c>
      <c r="AU127" s="169" t="s">
        <v>78</v>
      </c>
      <c r="AY127" s="14" t="s">
        <v>131</v>
      </c>
      <c r="BE127" s="170">
        <f>IF(N127="základní",J127,0)</f>
        <v>0</v>
      </c>
      <c r="BF127" s="170">
        <f>IF(N127="snížená",J127,0)</f>
        <v>0</v>
      </c>
      <c r="BG127" s="170">
        <f>IF(N127="zákl. přenesená",J127,0)</f>
        <v>0</v>
      </c>
      <c r="BH127" s="170">
        <f>IF(N127="sníž. přenesená",J127,0)</f>
        <v>0</v>
      </c>
      <c r="BI127" s="170">
        <f>IF(N127="nulová",J127,0)</f>
        <v>0</v>
      </c>
      <c r="BJ127" s="14" t="s">
        <v>86</v>
      </c>
      <c r="BK127" s="170">
        <f>ROUND(I127*H127,2)</f>
        <v>0</v>
      </c>
      <c r="BL127" s="14" t="s">
        <v>220</v>
      </c>
      <c r="BM127" s="169" t="s">
        <v>402</v>
      </c>
    </row>
    <row r="128" spans="2:65" s="1" customFormat="1" ht="11.25">
      <c r="B128" s="31"/>
      <c r="C128" s="32"/>
      <c r="D128" s="171" t="s">
        <v>133</v>
      </c>
      <c r="E128" s="32"/>
      <c r="F128" s="172" t="s">
        <v>401</v>
      </c>
      <c r="G128" s="32"/>
      <c r="H128" s="32"/>
      <c r="I128" s="107"/>
      <c r="J128" s="32"/>
      <c r="K128" s="32"/>
      <c r="L128" s="35"/>
      <c r="M128" s="228"/>
      <c r="N128" s="229"/>
      <c r="O128" s="229"/>
      <c r="P128" s="229"/>
      <c r="Q128" s="229"/>
      <c r="R128" s="229"/>
      <c r="S128" s="229"/>
      <c r="T128" s="230"/>
      <c r="AT128" s="14" t="s">
        <v>133</v>
      </c>
      <c r="AU128" s="14" t="s">
        <v>78</v>
      </c>
    </row>
    <row r="129" spans="2:12" s="1" customFormat="1" ht="6.95" customHeight="1">
      <c r="B129" s="46"/>
      <c r="C129" s="47"/>
      <c r="D129" s="47"/>
      <c r="E129" s="47"/>
      <c r="F129" s="47"/>
      <c r="G129" s="47"/>
      <c r="H129" s="47"/>
      <c r="I129" s="139"/>
      <c r="J129" s="47"/>
      <c r="K129" s="47"/>
      <c r="L129" s="35"/>
    </row>
  </sheetData>
  <sheetProtection algorithmName="SHA-512" hashValue="Sr8hiA9VjVHQ7SqzDOdDnWjh7n6u0KjTiXoNCVK24cKmc3TdlyyJLcOr8C3Yk+dOdPcvaX4uEvhBFhCHXZ1vPg==" saltValue="ooUoWvw3lRnypCrKPWwhtEhOWLTeeoEStgWaNdt7DGM5VuqGEm5YI3wXG4TTQWwD7hHWYo+ueYYmEkv8etisbw==" spinCount="100000" sheet="1" objects="1" scenarios="1" formatColumns="0" formatRows="0" autoFilter="0"/>
  <autoFilter ref="C115:K128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2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0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4" t="s">
        <v>100</v>
      </c>
    </row>
    <row r="3" spans="2:46" ht="6.95" hidden="1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7"/>
      <c r="AT3" s="14" t="s">
        <v>88</v>
      </c>
    </row>
    <row r="4" spans="2:46" ht="24.95" hidden="1" customHeight="1">
      <c r="B4" s="17"/>
      <c r="D4" s="104" t="s">
        <v>104</v>
      </c>
      <c r="L4" s="17"/>
      <c r="M4" s="105" t="s">
        <v>10</v>
      </c>
      <c r="AT4" s="14" t="s">
        <v>4</v>
      </c>
    </row>
    <row r="5" spans="2:46" ht="6.95" hidden="1" customHeight="1">
      <c r="B5" s="17"/>
      <c r="L5" s="17"/>
    </row>
    <row r="6" spans="2:46" ht="12" hidden="1" customHeight="1">
      <c r="B6" s="17"/>
      <c r="D6" s="106" t="s">
        <v>16</v>
      </c>
      <c r="L6" s="17"/>
    </row>
    <row r="7" spans="2:46" ht="16.5" hidden="1" customHeight="1">
      <c r="B7" s="17"/>
      <c r="E7" s="273" t="str">
        <f>'Rekapitulace stavby'!K6</f>
        <v>Odstranění defektoskopických vad Karlovy Vary - Chodov</v>
      </c>
      <c r="F7" s="274"/>
      <c r="G7" s="274"/>
      <c r="H7" s="274"/>
      <c r="L7" s="17"/>
    </row>
    <row r="8" spans="2:46" s="1" customFormat="1" ht="12" hidden="1" customHeight="1">
      <c r="B8" s="35"/>
      <c r="D8" s="106" t="s">
        <v>105</v>
      </c>
      <c r="I8" s="107"/>
      <c r="L8" s="35"/>
    </row>
    <row r="9" spans="2:46" s="1" customFormat="1" ht="36.950000000000003" hidden="1" customHeight="1">
      <c r="B9" s="35"/>
      <c r="E9" s="275" t="s">
        <v>403</v>
      </c>
      <c r="F9" s="276"/>
      <c r="G9" s="276"/>
      <c r="H9" s="276"/>
      <c r="I9" s="107"/>
      <c r="L9" s="35"/>
    </row>
    <row r="10" spans="2:46" s="1" customFormat="1" ht="11.25" hidden="1">
      <c r="B10" s="35"/>
      <c r="I10" s="107"/>
      <c r="L10" s="35"/>
    </row>
    <row r="11" spans="2:46" s="1" customFormat="1" ht="12" hidden="1" customHeight="1">
      <c r="B11" s="35"/>
      <c r="D11" s="106" t="s">
        <v>18</v>
      </c>
      <c r="F11" s="108" t="s">
        <v>1</v>
      </c>
      <c r="I11" s="109" t="s">
        <v>19</v>
      </c>
      <c r="J11" s="108" t="s">
        <v>1</v>
      </c>
      <c r="L11" s="35"/>
    </row>
    <row r="12" spans="2:46" s="1" customFormat="1" ht="12" hidden="1" customHeight="1">
      <c r="B12" s="35"/>
      <c r="D12" s="106" t="s">
        <v>20</v>
      </c>
      <c r="F12" s="108" t="s">
        <v>33</v>
      </c>
      <c r="I12" s="109" t="s">
        <v>22</v>
      </c>
      <c r="J12" s="110" t="str">
        <f>'Rekapitulace stavby'!AN8</f>
        <v>14. 6. 2019</v>
      </c>
      <c r="L12" s="35"/>
    </row>
    <row r="13" spans="2:46" s="1" customFormat="1" ht="10.9" hidden="1" customHeight="1">
      <c r="B13" s="35"/>
      <c r="I13" s="107"/>
      <c r="L13" s="35"/>
    </row>
    <row r="14" spans="2:46" s="1" customFormat="1" ht="12" hidden="1" customHeight="1">
      <c r="B14" s="35"/>
      <c r="D14" s="106" t="s">
        <v>24</v>
      </c>
      <c r="I14" s="109" t="s">
        <v>25</v>
      </c>
      <c r="J14" s="108" t="str">
        <f>IF('Rekapitulace stavby'!AN10="","",'Rekapitulace stavby'!AN10)</f>
        <v>70994234</v>
      </c>
      <c r="L14" s="35"/>
    </row>
    <row r="15" spans="2:46" s="1" customFormat="1" ht="18" hidden="1" customHeight="1">
      <c r="B15" s="35"/>
      <c r="E15" s="108" t="str">
        <f>IF('Rekapitulace stavby'!E11="","",'Rekapitulace stavby'!E11)</f>
        <v>SŽDC, s.o.; OŘ UNL - ST Karlovy Vary</v>
      </c>
      <c r="I15" s="109" t="s">
        <v>28</v>
      </c>
      <c r="J15" s="108" t="str">
        <f>IF('Rekapitulace stavby'!AN11="","",'Rekapitulace stavby'!AN11)</f>
        <v>CZ70994234</v>
      </c>
      <c r="L15" s="35"/>
    </row>
    <row r="16" spans="2:46" s="1" customFormat="1" ht="6.95" hidden="1" customHeight="1">
      <c r="B16" s="35"/>
      <c r="I16" s="107"/>
      <c r="L16" s="35"/>
    </row>
    <row r="17" spans="2:12" s="1" customFormat="1" ht="12" hidden="1" customHeight="1">
      <c r="B17" s="35"/>
      <c r="D17" s="106" t="s">
        <v>30</v>
      </c>
      <c r="I17" s="109" t="s">
        <v>25</v>
      </c>
      <c r="J17" s="27" t="str">
        <f>'Rekapitulace stavby'!AN13</f>
        <v>Vyplň údaj</v>
      </c>
      <c r="L17" s="35"/>
    </row>
    <row r="18" spans="2:12" s="1" customFormat="1" ht="18" hidden="1" customHeight="1">
      <c r="B18" s="35"/>
      <c r="E18" s="277" t="str">
        <f>'Rekapitulace stavby'!E14</f>
        <v>Vyplň údaj</v>
      </c>
      <c r="F18" s="278"/>
      <c r="G18" s="278"/>
      <c r="H18" s="278"/>
      <c r="I18" s="109" t="s">
        <v>28</v>
      </c>
      <c r="J18" s="27" t="str">
        <f>'Rekapitulace stavby'!AN14</f>
        <v>Vyplň údaj</v>
      </c>
      <c r="L18" s="35"/>
    </row>
    <row r="19" spans="2:12" s="1" customFormat="1" ht="6.95" hidden="1" customHeight="1">
      <c r="B19" s="35"/>
      <c r="I19" s="107"/>
      <c r="L19" s="35"/>
    </row>
    <row r="20" spans="2:12" s="1" customFormat="1" ht="12" hidden="1" customHeight="1">
      <c r="B20" s="35"/>
      <c r="D20" s="106" t="s">
        <v>32</v>
      </c>
      <c r="I20" s="109" t="s">
        <v>25</v>
      </c>
      <c r="J20" s="108" t="str">
        <f>IF('Rekapitulace stavby'!AN16="","",'Rekapitulace stavby'!AN16)</f>
        <v/>
      </c>
      <c r="L20" s="35"/>
    </row>
    <row r="21" spans="2:12" s="1" customFormat="1" ht="18" hidden="1" customHeight="1">
      <c r="B21" s="35"/>
      <c r="E21" s="108" t="str">
        <f>IF('Rekapitulace stavby'!E17="","",'Rekapitulace stavby'!E17)</f>
        <v xml:space="preserve"> </v>
      </c>
      <c r="I21" s="109" t="s">
        <v>28</v>
      </c>
      <c r="J21" s="108" t="str">
        <f>IF('Rekapitulace stavby'!AN17="","",'Rekapitulace stavby'!AN17)</f>
        <v/>
      </c>
      <c r="L21" s="35"/>
    </row>
    <row r="22" spans="2:12" s="1" customFormat="1" ht="6.95" hidden="1" customHeight="1">
      <c r="B22" s="35"/>
      <c r="I22" s="107"/>
      <c r="L22" s="35"/>
    </row>
    <row r="23" spans="2:12" s="1" customFormat="1" ht="12" hidden="1" customHeight="1">
      <c r="B23" s="35"/>
      <c r="D23" s="106" t="s">
        <v>35</v>
      </c>
      <c r="I23" s="109" t="s">
        <v>25</v>
      </c>
      <c r="J23" s="108" t="str">
        <f>IF('Rekapitulace stavby'!AN19="","",'Rekapitulace stavby'!AN19)</f>
        <v/>
      </c>
      <c r="L23" s="35"/>
    </row>
    <row r="24" spans="2:12" s="1" customFormat="1" ht="18" hidden="1" customHeight="1">
      <c r="B24" s="35"/>
      <c r="E24" s="108" t="str">
        <f>IF('Rekapitulace stavby'!E20="","",'Rekapitulace stavby'!E20)</f>
        <v>Monika Roztočilová</v>
      </c>
      <c r="I24" s="109" t="s">
        <v>28</v>
      </c>
      <c r="J24" s="108" t="str">
        <f>IF('Rekapitulace stavby'!AN20="","",'Rekapitulace stavby'!AN20)</f>
        <v/>
      </c>
      <c r="L24" s="35"/>
    </row>
    <row r="25" spans="2:12" s="1" customFormat="1" ht="6.95" hidden="1" customHeight="1">
      <c r="B25" s="35"/>
      <c r="I25" s="107"/>
      <c r="L25" s="35"/>
    </row>
    <row r="26" spans="2:12" s="1" customFormat="1" ht="12" hidden="1" customHeight="1">
      <c r="B26" s="35"/>
      <c r="D26" s="106" t="s">
        <v>37</v>
      </c>
      <c r="I26" s="107"/>
      <c r="L26" s="35"/>
    </row>
    <row r="27" spans="2:12" s="7" customFormat="1" ht="16.5" hidden="1" customHeight="1">
      <c r="B27" s="111"/>
      <c r="E27" s="279" t="s">
        <v>1</v>
      </c>
      <c r="F27" s="279"/>
      <c r="G27" s="279"/>
      <c r="H27" s="279"/>
      <c r="I27" s="112"/>
      <c r="L27" s="111"/>
    </row>
    <row r="28" spans="2:12" s="1" customFormat="1" ht="6.95" hidden="1" customHeight="1">
      <c r="B28" s="35"/>
      <c r="I28" s="107"/>
      <c r="L28" s="35"/>
    </row>
    <row r="29" spans="2:12" s="1" customFormat="1" ht="6.95" hidden="1" customHeight="1">
      <c r="B29" s="35"/>
      <c r="D29" s="59"/>
      <c r="E29" s="59"/>
      <c r="F29" s="59"/>
      <c r="G29" s="59"/>
      <c r="H29" s="59"/>
      <c r="I29" s="113"/>
      <c r="J29" s="59"/>
      <c r="K29" s="59"/>
      <c r="L29" s="35"/>
    </row>
    <row r="30" spans="2:12" s="1" customFormat="1" ht="25.35" hidden="1" customHeight="1">
      <c r="B30" s="35"/>
      <c r="D30" s="114" t="s">
        <v>38</v>
      </c>
      <c r="I30" s="107"/>
      <c r="J30" s="115">
        <f>ROUND(J116, 2)</f>
        <v>0</v>
      </c>
      <c r="L30" s="35"/>
    </row>
    <row r="31" spans="2:12" s="1" customFormat="1" ht="6.95" hidden="1" customHeight="1">
      <c r="B31" s="35"/>
      <c r="D31" s="59"/>
      <c r="E31" s="59"/>
      <c r="F31" s="59"/>
      <c r="G31" s="59"/>
      <c r="H31" s="59"/>
      <c r="I31" s="113"/>
      <c r="J31" s="59"/>
      <c r="K31" s="59"/>
      <c r="L31" s="35"/>
    </row>
    <row r="32" spans="2:12" s="1" customFormat="1" ht="14.45" hidden="1" customHeight="1">
      <c r="B32" s="35"/>
      <c r="F32" s="116" t="s">
        <v>40</v>
      </c>
      <c r="I32" s="117" t="s">
        <v>39</v>
      </c>
      <c r="J32" s="116" t="s">
        <v>41</v>
      </c>
      <c r="L32" s="35"/>
    </row>
    <row r="33" spans="2:12" s="1" customFormat="1" ht="14.45" hidden="1" customHeight="1">
      <c r="B33" s="35"/>
      <c r="D33" s="118" t="s">
        <v>42</v>
      </c>
      <c r="E33" s="106" t="s">
        <v>43</v>
      </c>
      <c r="F33" s="119">
        <f>ROUND((SUM(BE116:BE131)),  2)</f>
        <v>0</v>
      </c>
      <c r="I33" s="120">
        <v>0.21</v>
      </c>
      <c r="J33" s="119">
        <f>ROUND(((SUM(BE116:BE131))*I33),  2)</f>
        <v>0</v>
      </c>
      <c r="L33" s="35"/>
    </row>
    <row r="34" spans="2:12" s="1" customFormat="1" ht="14.45" hidden="1" customHeight="1">
      <c r="B34" s="35"/>
      <c r="E34" s="106" t="s">
        <v>44</v>
      </c>
      <c r="F34" s="119">
        <f>ROUND((SUM(BF116:BF131)),  2)</f>
        <v>0</v>
      </c>
      <c r="I34" s="120">
        <v>0.15</v>
      </c>
      <c r="J34" s="119">
        <f>ROUND(((SUM(BF116:BF131))*I34),  2)</f>
        <v>0</v>
      </c>
      <c r="L34" s="35"/>
    </row>
    <row r="35" spans="2:12" s="1" customFormat="1" ht="14.45" hidden="1" customHeight="1">
      <c r="B35" s="35"/>
      <c r="E35" s="106" t="s">
        <v>45</v>
      </c>
      <c r="F35" s="119">
        <f>ROUND((SUM(BG116:BG131)),  2)</f>
        <v>0</v>
      </c>
      <c r="I35" s="120">
        <v>0.21</v>
      </c>
      <c r="J35" s="119">
        <f>0</f>
        <v>0</v>
      </c>
      <c r="L35" s="35"/>
    </row>
    <row r="36" spans="2:12" s="1" customFormat="1" ht="14.45" hidden="1" customHeight="1">
      <c r="B36" s="35"/>
      <c r="E36" s="106" t="s">
        <v>46</v>
      </c>
      <c r="F36" s="119">
        <f>ROUND((SUM(BH116:BH131)),  2)</f>
        <v>0</v>
      </c>
      <c r="I36" s="120">
        <v>0.15</v>
      </c>
      <c r="J36" s="119">
        <f>0</f>
        <v>0</v>
      </c>
      <c r="L36" s="35"/>
    </row>
    <row r="37" spans="2:12" s="1" customFormat="1" ht="14.45" hidden="1" customHeight="1">
      <c r="B37" s="35"/>
      <c r="E37" s="106" t="s">
        <v>47</v>
      </c>
      <c r="F37" s="119">
        <f>ROUND((SUM(BI116:BI131)),  2)</f>
        <v>0</v>
      </c>
      <c r="I37" s="120">
        <v>0</v>
      </c>
      <c r="J37" s="119">
        <f>0</f>
        <v>0</v>
      </c>
      <c r="L37" s="35"/>
    </row>
    <row r="38" spans="2:12" s="1" customFormat="1" ht="6.95" hidden="1" customHeight="1">
      <c r="B38" s="35"/>
      <c r="I38" s="107"/>
      <c r="L38" s="35"/>
    </row>
    <row r="39" spans="2:12" s="1" customFormat="1" ht="25.35" hidden="1" customHeight="1">
      <c r="B39" s="35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6"/>
      <c r="J39" s="127">
        <f>SUM(J30:J37)</f>
        <v>0</v>
      </c>
      <c r="K39" s="128"/>
      <c r="L39" s="35"/>
    </row>
    <row r="40" spans="2:12" s="1" customFormat="1" ht="14.45" hidden="1" customHeight="1">
      <c r="B40" s="35"/>
      <c r="I40" s="107"/>
      <c r="L40" s="35"/>
    </row>
    <row r="41" spans="2:12" ht="14.45" hidden="1" customHeight="1">
      <c r="B41" s="17"/>
      <c r="L41" s="17"/>
    </row>
    <row r="42" spans="2:12" ht="14.45" hidden="1" customHeight="1">
      <c r="B42" s="17"/>
      <c r="L42" s="17"/>
    </row>
    <row r="43" spans="2:12" ht="14.45" hidden="1" customHeight="1">
      <c r="B43" s="17"/>
      <c r="L43" s="17"/>
    </row>
    <row r="44" spans="2:12" ht="14.45" hidden="1" customHeight="1">
      <c r="B44" s="17"/>
      <c r="L44" s="17"/>
    </row>
    <row r="45" spans="2:12" ht="14.45" hidden="1" customHeight="1">
      <c r="B45" s="17"/>
      <c r="L45" s="17"/>
    </row>
    <row r="46" spans="2:12" ht="14.45" hidden="1" customHeight="1">
      <c r="B46" s="17"/>
      <c r="L46" s="17"/>
    </row>
    <row r="47" spans="2:12" ht="14.45" hidden="1" customHeight="1">
      <c r="B47" s="17"/>
      <c r="L47" s="17"/>
    </row>
    <row r="48" spans="2:12" ht="14.45" hidden="1" customHeight="1">
      <c r="B48" s="17"/>
      <c r="L48" s="17"/>
    </row>
    <row r="49" spans="2:12" ht="14.45" hidden="1" customHeight="1">
      <c r="B49" s="17"/>
      <c r="L49" s="17"/>
    </row>
    <row r="50" spans="2:12" s="1" customFormat="1" ht="14.45" hidden="1" customHeight="1">
      <c r="B50" s="35"/>
      <c r="D50" s="129" t="s">
        <v>51</v>
      </c>
      <c r="E50" s="130"/>
      <c r="F50" s="130"/>
      <c r="G50" s="129" t="s">
        <v>52</v>
      </c>
      <c r="H50" s="130"/>
      <c r="I50" s="131"/>
      <c r="J50" s="130"/>
      <c r="K50" s="130"/>
      <c r="L50" s="35"/>
    </row>
    <row r="51" spans="2:12" ht="11.25" hidden="1">
      <c r="B51" s="17"/>
      <c r="L51" s="17"/>
    </row>
    <row r="52" spans="2:12" ht="11.25" hidden="1">
      <c r="B52" s="17"/>
      <c r="L52" s="17"/>
    </row>
    <row r="53" spans="2:12" ht="11.25" hidden="1">
      <c r="B53" s="17"/>
      <c r="L53" s="17"/>
    </row>
    <row r="54" spans="2:12" ht="11.25" hidden="1">
      <c r="B54" s="17"/>
      <c r="L54" s="17"/>
    </row>
    <row r="55" spans="2:12" ht="11.25" hidden="1">
      <c r="B55" s="17"/>
      <c r="L55" s="17"/>
    </row>
    <row r="56" spans="2:12" ht="11.25" hidden="1">
      <c r="B56" s="17"/>
      <c r="L56" s="17"/>
    </row>
    <row r="57" spans="2:12" ht="11.25" hidden="1">
      <c r="B57" s="17"/>
      <c r="L57" s="17"/>
    </row>
    <row r="58" spans="2:12" ht="11.25" hidden="1">
      <c r="B58" s="17"/>
      <c r="L58" s="17"/>
    </row>
    <row r="59" spans="2:12" ht="11.25" hidden="1">
      <c r="B59" s="17"/>
      <c r="L59" s="17"/>
    </row>
    <row r="60" spans="2:12" ht="11.25" hidden="1">
      <c r="B60" s="17"/>
      <c r="L60" s="17"/>
    </row>
    <row r="61" spans="2:12" s="1" customFormat="1" ht="12.75" hidden="1">
      <c r="B61" s="35"/>
      <c r="D61" s="132" t="s">
        <v>53</v>
      </c>
      <c r="E61" s="133"/>
      <c r="F61" s="134" t="s">
        <v>54</v>
      </c>
      <c r="G61" s="132" t="s">
        <v>53</v>
      </c>
      <c r="H61" s="133"/>
      <c r="I61" s="135"/>
      <c r="J61" s="136" t="s">
        <v>54</v>
      </c>
      <c r="K61" s="133"/>
      <c r="L61" s="35"/>
    </row>
    <row r="62" spans="2:12" ht="11.25" hidden="1">
      <c r="B62" s="17"/>
      <c r="L62" s="17"/>
    </row>
    <row r="63" spans="2:12" ht="11.25" hidden="1">
      <c r="B63" s="17"/>
      <c r="L63" s="17"/>
    </row>
    <row r="64" spans="2:12" ht="11.25" hidden="1">
      <c r="B64" s="17"/>
      <c r="L64" s="17"/>
    </row>
    <row r="65" spans="2:12" s="1" customFormat="1" ht="12.75" hidden="1">
      <c r="B65" s="35"/>
      <c r="D65" s="129" t="s">
        <v>55</v>
      </c>
      <c r="E65" s="130"/>
      <c r="F65" s="130"/>
      <c r="G65" s="129" t="s">
        <v>56</v>
      </c>
      <c r="H65" s="130"/>
      <c r="I65" s="131"/>
      <c r="J65" s="130"/>
      <c r="K65" s="130"/>
      <c r="L65" s="35"/>
    </row>
    <row r="66" spans="2:12" ht="11.25" hidden="1">
      <c r="B66" s="17"/>
      <c r="L66" s="17"/>
    </row>
    <row r="67" spans="2:12" ht="11.25" hidden="1">
      <c r="B67" s="17"/>
      <c r="L67" s="17"/>
    </row>
    <row r="68" spans="2:12" ht="11.25" hidden="1">
      <c r="B68" s="17"/>
      <c r="L68" s="17"/>
    </row>
    <row r="69" spans="2:12" ht="11.25" hidden="1">
      <c r="B69" s="17"/>
      <c r="L69" s="17"/>
    </row>
    <row r="70" spans="2:12" ht="11.25" hidden="1">
      <c r="B70" s="17"/>
      <c r="L70" s="17"/>
    </row>
    <row r="71" spans="2:12" ht="11.25" hidden="1">
      <c r="B71" s="17"/>
      <c r="L71" s="17"/>
    </row>
    <row r="72" spans="2:12" ht="11.25" hidden="1">
      <c r="B72" s="17"/>
      <c r="L72" s="17"/>
    </row>
    <row r="73" spans="2:12" ht="11.25" hidden="1">
      <c r="B73" s="17"/>
      <c r="L73" s="17"/>
    </row>
    <row r="74" spans="2:12" ht="11.25" hidden="1">
      <c r="B74" s="17"/>
      <c r="L74" s="17"/>
    </row>
    <row r="75" spans="2:12" ht="11.25" hidden="1">
      <c r="B75" s="17"/>
      <c r="L75" s="17"/>
    </row>
    <row r="76" spans="2:12" s="1" customFormat="1" ht="12.75" hidden="1">
      <c r="B76" s="35"/>
      <c r="D76" s="132" t="s">
        <v>53</v>
      </c>
      <c r="E76" s="133"/>
      <c r="F76" s="134" t="s">
        <v>54</v>
      </c>
      <c r="G76" s="132" t="s">
        <v>53</v>
      </c>
      <c r="H76" s="133"/>
      <c r="I76" s="135"/>
      <c r="J76" s="136" t="s">
        <v>54</v>
      </c>
      <c r="K76" s="133"/>
      <c r="L76" s="35"/>
    </row>
    <row r="77" spans="2:12" s="1" customFormat="1" ht="14.45" hidden="1" customHeight="1">
      <c r="B77" s="137"/>
      <c r="C77" s="138"/>
      <c r="D77" s="138"/>
      <c r="E77" s="138"/>
      <c r="F77" s="138"/>
      <c r="G77" s="138"/>
      <c r="H77" s="138"/>
      <c r="I77" s="139"/>
      <c r="J77" s="138"/>
      <c r="K77" s="138"/>
      <c r="L77" s="35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140"/>
      <c r="C81" s="141"/>
      <c r="D81" s="141"/>
      <c r="E81" s="141"/>
      <c r="F81" s="141"/>
      <c r="G81" s="141"/>
      <c r="H81" s="141"/>
      <c r="I81" s="142"/>
      <c r="J81" s="141"/>
      <c r="K81" s="141"/>
      <c r="L81" s="35"/>
    </row>
    <row r="82" spans="2:47" s="1" customFormat="1" ht="24.95" hidden="1" customHeight="1">
      <c r="B82" s="31"/>
      <c r="C82" s="20" t="s">
        <v>107</v>
      </c>
      <c r="D82" s="32"/>
      <c r="E82" s="32"/>
      <c r="F82" s="32"/>
      <c r="G82" s="32"/>
      <c r="H82" s="32"/>
      <c r="I82" s="107"/>
      <c r="J82" s="32"/>
      <c r="K82" s="32"/>
      <c r="L82" s="35"/>
    </row>
    <row r="83" spans="2:47" s="1" customFormat="1" ht="6.95" hidden="1" customHeight="1">
      <c r="B83" s="31"/>
      <c r="C83" s="32"/>
      <c r="D83" s="32"/>
      <c r="E83" s="32"/>
      <c r="F83" s="32"/>
      <c r="G83" s="32"/>
      <c r="H83" s="32"/>
      <c r="I83" s="107"/>
      <c r="J83" s="32"/>
      <c r="K83" s="32"/>
      <c r="L83" s="35"/>
    </row>
    <row r="84" spans="2:47" s="1" customFormat="1" ht="12" hidden="1" customHeight="1">
      <c r="B84" s="31"/>
      <c r="C84" s="26" t="s">
        <v>16</v>
      </c>
      <c r="D84" s="32"/>
      <c r="E84" s="32"/>
      <c r="F84" s="32"/>
      <c r="G84" s="32"/>
      <c r="H84" s="32"/>
      <c r="I84" s="107"/>
      <c r="J84" s="32"/>
      <c r="K84" s="32"/>
      <c r="L84" s="35"/>
    </row>
    <row r="85" spans="2:47" s="1" customFormat="1" ht="16.5" hidden="1" customHeight="1">
      <c r="B85" s="31"/>
      <c r="C85" s="32"/>
      <c r="D85" s="32"/>
      <c r="E85" s="280" t="str">
        <f>E7</f>
        <v>Odstranění defektoskopických vad Karlovy Vary - Chodov</v>
      </c>
      <c r="F85" s="281"/>
      <c r="G85" s="281"/>
      <c r="H85" s="281"/>
      <c r="I85" s="107"/>
      <c r="J85" s="32"/>
      <c r="K85" s="32"/>
      <c r="L85" s="35"/>
    </row>
    <row r="86" spans="2:47" s="1" customFormat="1" ht="12" hidden="1" customHeight="1">
      <c r="B86" s="31"/>
      <c r="C86" s="26" t="s">
        <v>105</v>
      </c>
      <c r="D86" s="32"/>
      <c r="E86" s="32"/>
      <c r="F86" s="32"/>
      <c r="G86" s="32"/>
      <c r="H86" s="32"/>
      <c r="I86" s="107"/>
      <c r="J86" s="32"/>
      <c r="K86" s="32"/>
      <c r="L86" s="35"/>
    </row>
    <row r="87" spans="2:47" s="1" customFormat="1" ht="16.5" hidden="1" customHeight="1">
      <c r="B87" s="31"/>
      <c r="C87" s="32"/>
      <c r="D87" s="32"/>
      <c r="E87" s="252" t="str">
        <f>E9</f>
        <v>A.5 - Přepravy (Sborník SŽDC 2019)</v>
      </c>
      <c r="F87" s="282"/>
      <c r="G87" s="282"/>
      <c r="H87" s="282"/>
      <c r="I87" s="107"/>
      <c r="J87" s="32"/>
      <c r="K87" s="32"/>
      <c r="L87" s="35"/>
    </row>
    <row r="88" spans="2:47" s="1" customFormat="1" ht="6.95" hidden="1" customHeight="1">
      <c r="B88" s="31"/>
      <c r="C88" s="32"/>
      <c r="D88" s="32"/>
      <c r="E88" s="32"/>
      <c r="F88" s="32"/>
      <c r="G88" s="32"/>
      <c r="H88" s="32"/>
      <c r="I88" s="107"/>
      <c r="J88" s="32"/>
      <c r="K88" s="32"/>
      <c r="L88" s="35"/>
    </row>
    <row r="89" spans="2:47" s="1" customFormat="1" ht="12" hidden="1" customHeight="1">
      <c r="B89" s="31"/>
      <c r="C89" s="26" t="s">
        <v>20</v>
      </c>
      <c r="D89" s="32"/>
      <c r="E89" s="32"/>
      <c r="F89" s="24" t="str">
        <f>F12</f>
        <v xml:space="preserve"> </v>
      </c>
      <c r="G89" s="32"/>
      <c r="H89" s="32"/>
      <c r="I89" s="109" t="s">
        <v>22</v>
      </c>
      <c r="J89" s="58" t="str">
        <f>IF(J12="","",J12)</f>
        <v>14. 6. 2019</v>
      </c>
      <c r="K89" s="32"/>
      <c r="L89" s="35"/>
    </row>
    <row r="90" spans="2:47" s="1" customFormat="1" ht="6.95" hidden="1" customHeight="1">
      <c r="B90" s="31"/>
      <c r="C90" s="32"/>
      <c r="D90" s="32"/>
      <c r="E90" s="32"/>
      <c r="F90" s="32"/>
      <c r="G90" s="32"/>
      <c r="H90" s="32"/>
      <c r="I90" s="107"/>
      <c r="J90" s="32"/>
      <c r="K90" s="32"/>
      <c r="L90" s="35"/>
    </row>
    <row r="91" spans="2:47" s="1" customFormat="1" ht="15.2" hidden="1" customHeight="1">
      <c r="B91" s="31"/>
      <c r="C91" s="26" t="s">
        <v>24</v>
      </c>
      <c r="D91" s="32"/>
      <c r="E91" s="32"/>
      <c r="F91" s="24" t="str">
        <f>E15</f>
        <v>SŽDC, s.o.; OŘ UNL - ST Karlovy Vary</v>
      </c>
      <c r="G91" s="32"/>
      <c r="H91" s="32"/>
      <c r="I91" s="109" t="s">
        <v>32</v>
      </c>
      <c r="J91" s="29" t="str">
        <f>E21</f>
        <v xml:space="preserve"> </v>
      </c>
      <c r="K91" s="32"/>
      <c r="L91" s="35"/>
    </row>
    <row r="92" spans="2:47" s="1" customFormat="1" ht="15.2" hidden="1" customHeight="1">
      <c r="B92" s="31"/>
      <c r="C92" s="26" t="s">
        <v>30</v>
      </c>
      <c r="D92" s="32"/>
      <c r="E92" s="32"/>
      <c r="F92" s="24" t="str">
        <f>IF(E18="","",E18)</f>
        <v>Vyplň údaj</v>
      </c>
      <c r="G92" s="32"/>
      <c r="H92" s="32"/>
      <c r="I92" s="109" t="s">
        <v>35</v>
      </c>
      <c r="J92" s="29" t="str">
        <f>E24</f>
        <v>Monika Roztočilová</v>
      </c>
      <c r="K92" s="32"/>
      <c r="L92" s="35"/>
    </row>
    <row r="93" spans="2:47" s="1" customFormat="1" ht="10.35" hidden="1" customHeight="1">
      <c r="B93" s="31"/>
      <c r="C93" s="32"/>
      <c r="D93" s="32"/>
      <c r="E93" s="32"/>
      <c r="F93" s="32"/>
      <c r="G93" s="32"/>
      <c r="H93" s="32"/>
      <c r="I93" s="107"/>
      <c r="J93" s="32"/>
      <c r="K93" s="32"/>
      <c r="L93" s="35"/>
    </row>
    <row r="94" spans="2:47" s="1" customFormat="1" ht="29.25" hidden="1" customHeight="1">
      <c r="B94" s="31"/>
      <c r="C94" s="143" t="s">
        <v>108</v>
      </c>
      <c r="D94" s="144"/>
      <c r="E94" s="144"/>
      <c r="F94" s="144"/>
      <c r="G94" s="144"/>
      <c r="H94" s="144"/>
      <c r="I94" s="145"/>
      <c r="J94" s="146" t="s">
        <v>109</v>
      </c>
      <c r="K94" s="144"/>
      <c r="L94" s="35"/>
    </row>
    <row r="95" spans="2:47" s="1" customFormat="1" ht="10.35" hidden="1" customHeight="1">
      <c r="B95" s="31"/>
      <c r="C95" s="32"/>
      <c r="D95" s="32"/>
      <c r="E95" s="32"/>
      <c r="F95" s="32"/>
      <c r="G95" s="32"/>
      <c r="H95" s="32"/>
      <c r="I95" s="107"/>
      <c r="J95" s="32"/>
      <c r="K95" s="32"/>
      <c r="L95" s="35"/>
    </row>
    <row r="96" spans="2:47" s="1" customFormat="1" ht="22.9" hidden="1" customHeight="1">
      <c r="B96" s="31"/>
      <c r="C96" s="147" t="s">
        <v>110</v>
      </c>
      <c r="D96" s="32"/>
      <c r="E96" s="32"/>
      <c r="F96" s="32"/>
      <c r="G96" s="32"/>
      <c r="H96" s="32"/>
      <c r="I96" s="107"/>
      <c r="J96" s="76">
        <f>J116</f>
        <v>0</v>
      </c>
      <c r="K96" s="32"/>
      <c r="L96" s="35"/>
      <c r="AU96" s="14" t="s">
        <v>111</v>
      </c>
    </row>
    <row r="97" spans="2:12" s="1" customFormat="1" ht="21.75" hidden="1" customHeight="1">
      <c r="B97" s="31"/>
      <c r="C97" s="32"/>
      <c r="D97" s="32"/>
      <c r="E97" s="32"/>
      <c r="F97" s="32"/>
      <c r="G97" s="32"/>
      <c r="H97" s="32"/>
      <c r="I97" s="107"/>
      <c r="J97" s="32"/>
      <c r="K97" s="32"/>
      <c r="L97" s="35"/>
    </row>
    <row r="98" spans="2:12" s="1" customFormat="1" ht="6.95" hidden="1" customHeight="1">
      <c r="B98" s="46"/>
      <c r="C98" s="47"/>
      <c r="D98" s="47"/>
      <c r="E98" s="47"/>
      <c r="F98" s="47"/>
      <c r="G98" s="47"/>
      <c r="H98" s="47"/>
      <c r="I98" s="139"/>
      <c r="J98" s="47"/>
      <c r="K98" s="47"/>
      <c r="L98" s="35"/>
    </row>
    <row r="99" spans="2:12" ht="11.25" hidden="1"/>
    <row r="100" spans="2:12" ht="11.25" hidden="1"/>
    <row r="101" spans="2:12" ht="11.25" hidden="1"/>
    <row r="102" spans="2:12" s="1" customFormat="1" ht="6.95" customHeight="1">
      <c r="B102" s="48"/>
      <c r="C102" s="49"/>
      <c r="D102" s="49"/>
      <c r="E102" s="49"/>
      <c r="F102" s="49"/>
      <c r="G102" s="49"/>
      <c r="H102" s="49"/>
      <c r="I102" s="142"/>
      <c r="J102" s="49"/>
      <c r="K102" s="49"/>
      <c r="L102" s="35"/>
    </row>
    <row r="103" spans="2:12" s="1" customFormat="1" ht="24.95" customHeight="1">
      <c r="B103" s="31"/>
      <c r="C103" s="20" t="s">
        <v>112</v>
      </c>
      <c r="D103" s="32"/>
      <c r="E103" s="32"/>
      <c r="F103" s="32"/>
      <c r="G103" s="32"/>
      <c r="H103" s="32"/>
      <c r="I103" s="107"/>
      <c r="J103" s="32"/>
      <c r="K103" s="32"/>
      <c r="L103" s="35"/>
    </row>
    <row r="104" spans="2:12" s="1" customFormat="1" ht="6.95" customHeight="1">
      <c r="B104" s="31"/>
      <c r="C104" s="32"/>
      <c r="D104" s="32"/>
      <c r="E104" s="32"/>
      <c r="F104" s="32"/>
      <c r="G104" s="32"/>
      <c r="H104" s="32"/>
      <c r="I104" s="107"/>
      <c r="J104" s="32"/>
      <c r="K104" s="32"/>
      <c r="L104" s="35"/>
    </row>
    <row r="105" spans="2:12" s="1" customFormat="1" ht="12" customHeight="1">
      <c r="B105" s="31"/>
      <c r="C105" s="26" t="s">
        <v>16</v>
      </c>
      <c r="D105" s="32"/>
      <c r="E105" s="32"/>
      <c r="F105" s="32"/>
      <c r="G105" s="32"/>
      <c r="H105" s="32"/>
      <c r="I105" s="107"/>
      <c r="J105" s="32"/>
      <c r="K105" s="32"/>
      <c r="L105" s="35"/>
    </row>
    <row r="106" spans="2:12" s="1" customFormat="1" ht="16.5" customHeight="1">
      <c r="B106" s="31"/>
      <c r="C106" s="32"/>
      <c r="D106" s="32"/>
      <c r="E106" s="280" t="str">
        <f>E7</f>
        <v>Odstranění defektoskopických vad Karlovy Vary - Chodov</v>
      </c>
      <c r="F106" s="281"/>
      <c r="G106" s="281"/>
      <c r="H106" s="281"/>
      <c r="I106" s="107"/>
      <c r="J106" s="32"/>
      <c r="K106" s="32"/>
      <c r="L106" s="35"/>
    </row>
    <row r="107" spans="2:12" s="1" customFormat="1" ht="12" customHeight="1">
      <c r="B107" s="31"/>
      <c r="C107" s="26" t="s">
        <v>105</v>
      </c>
      <c r="D107" s="32"/>
      <c r="E107" s="32"/>
      <c r="F107" s="32"/>
      <c r="G107" s="32"/>
      <c r="H107" s="32"/>
      <c r="I107" s="107"/>
      <c r="J107" s="32"/>
      <c r="K107" s="32"/>
      <c r="L107" s="35"/>
    </row>
    <row r="108" spans="2:12" s="1" customFormat="1" ht="16.5" customHeight="1">
      <c r="B108" s="31"/>
      <c r="C108" s="32"/>
      <c r="D108" s="32"/>
      <c r="E108" s="252" t="str">
        <f>E9</f>
        <v>A.5 - Přepravy (Sborník SŽDC 2019)</v>
      </c>
      <c r="F108" s="282"/>
      <c r="G108" s="282"/>
      <c r="H108" s="282"/>
      <c r="I108" s="107"/>
      <c r="J108" s="32"/>
      <c r="K108" s="32"/>
      <c r="L108" s="35"/>
    </row>
    <row r="109" spans="2:12" s="1" customFormat="1" ht="6.95" customHeight="1">
      <c r="B109" s="31"/>
      <c r="C109" s="32"/>
      <c r="D109" s="32"/>
      <c r="E109" s="32"/>
      <c r="F109" s="32"/>
      <c r="G109" s="32"/>
      <c r="H109" s="32"/>
      <c r="I109" s="107"/>
      <c r="J109" s="32"/>
      <c r="K109" s="32"/>
      <c r="L109" s="35"/>
    </row>
    <row r="110" spans="2:12" s="1" customFormat="1" ht="12" customHeight="1">
      <c r="B110" s="31"/>
      <c r="C110" s="26" t="s">
        <v>20</v>
      </c>
      <c r="D110" s="32"/>
      <c r="E110" s="32"/>
      <c r="F110" s="24" t="str">
        <f>F12</f>
        <v xml:space="preserve"> </v>
      </c>
      <c r="G110" s="32"/>
      <c r="H110" s="32"/>
      <c r="I110" s="109" t="s">
        <v>22</v>
      </c>
      <c r="J110" s="58" t="str">
        <f>IF(J12="","",J12)</f>
        <v>14. 6. 2019</v>
      </c>
      <c r="K110" s="32"/>
      <c r="L110" s="35"/>
    </row>
    <row r="111" spans="2:12" s="1" customFormat="1" ht="6.95" customHeight="1">
      <c r="B111" s="31"/>
      <c r="C111" s="32"/>
      <c r="D111" s="32"/>
      <c r="E111" s="32"/>
      <c r="F111" s="32"/>
      <c r="G111" s="32"/>
      <c r="H111" s="32"/>
      <c r="I111" s="107"/>
      <c r="J111" s="32"/>
      <c r="K111" s="32"/>
      <c r="L111" s="35"/>
    </row>
    <row r="112" spans="2:12" s="1" customFormat="1" ht="15.2" customHeight="1">
      <c r="B112" s="31"/>
      <c r="C112" s="26" t="s">
        <v>24</v>
      </c>
      <c r="D112" s="32"/>
      <c r="E112" s="32"/>
      <c r="F112" s="24" t="str">
        <f>E15</f>
        <v>SŽDC, s.o.; OŘ UNL - ST Karlovy Vary</v>
      </c>
      <c r="G112" s="32"/>
      <c r="H112" s="32"/>
      <c r="I112" s="109" t="s">
        <v>32</v>
      </c>
      <c r="J112" s="29" t="str">
        <f>E21</f>
        <v xml:space="preserve"> </v>
      </c>
      <c r="K112" s="32"/>
      <c r="L112" s="35"/>
    </row>
    <row r="113" spans="2:65" s="1" customFormat="1" ht="15.2" customHeight="1">
      <c r="B113" s="31"/>
      <c r="C113" s="26" t="s">
        <v>30</v>
      </c>
      <c r="D113" s="32"/>
      <c r="E113" s="32"/>
      <c r="F113" s="24" t="str">
        <f>IF(E18="","",E18)</f>
        <v>Vyplň údaj</v>
      </c>
      <c r="G113" s="32"/>
      <c r="H113" s="32"/>
      <c r="I113" s="109" t="s">
        <v>35</v>
      </c>
      <c r="J113" s="29" t="str">
        <f>E24</f>
        <v>Monika Roztočilová</v>
      </c>
      <c r="K113" s="32"/>
      <c r="L113" s="35"/>
    </row>
    <row r="114" spans="2:65" s="1" customFormat="1" ht="10.35" customHeight="1">
      <c r="B114" s="31"/>
      <c r="C114" s="32"/>
      <c r="D114" s="32"/>
      <c r="E114" s="32"/>
      <c r="F114" s="32"/>
      <c r="G114" s="32"/>
      <c r="H114" s="32"/>
      <c r="I114" s="107"/>
      <c r="J114" s="32"/>
      <c r="K114" s="32"/>
      <c r="L114" s="35"/>
    </row>
    <row r="115" spans="2:65" s="8" customFormat="1" ht="29.25" customHeight="1">
      <c r="B115" s="148"/>
      <c r="C115" s="149" t="s">
        <v>113</v>
      </c>
      <c r="D115" s="150" t="s">
        <v>63</v>
      </c>
      <c r="E115" s="150" t="s">
        <v>59</v>
      </c>
      <c r="F115" s="150" t="s">
        <v>60</v>
      </c>
      <c r="G115" s="150" t="s">
        <v>114</v>
      </c>
      <c r="H115" s="150" t="s">
        <v>115</v>
      </c>
      <c r="I115" s="151" t="s">
        <v>116</v>
      </c>
      <c r="J115" s="150" t="s">
        <v>109</v>
      </c>
      <c r="K115" s="152" t="s">
        <v>117</v>
      </c>
      <c r="L115" s="153"/>
      <c r="M115" s="67" t="s">
        <v>1</v>
      </c>
      <c r="N115" s="68" t="s">
        <v>42</v>
      </c>
      <c r="O115" s="68" t="s">
        <v>118</v>
      </c>
      <c r="P115" s="68" t="s">
        <v>119</v>
      </c>
      <c r="Q115" s="68" t="s">
        <v>120</v>
      </c>
      <c r="R115" s="68" t="s">
        <v>121</v>
      </c>
      <c r="S115" s="68" t="s">
        <v>122</v>
      </c>
      <c r="T115" s="69" t="s">
        <v>123</v>
      </c>
    </row>
    <row r="116" spans="2:65" s="1" customFormat="1" ht="22.9" customHeight="1">
      <c r="B116" s="31"/>
      <c r="C116" s="74" t="s">
        <v>124</v>
      </c>
      <c r="D116" s="32"/>
      <c r="E116" s="32"/>
      <c r="F116" s="32"/>
      <c r="G116" s="32"/>
      <c r="H116" s="32"/>
      <c r="I116" s="107"/>
      <c r="J116" s="154">
        <f>BK116</f>
        <v>0</v>
      </c>
      <c r="K116" s="32"/>
      <c r="L116" s="35"/>
      <c r="M116" s="70"/>
      <c r="N116" s="71"/>
      <c r="O116" s="71"/>
      <c r="P116" s="155">
        <f>SUM(P117:P131)</f>
        <v>0</v>
      </c>
      <c r="Q116" s="71"/>
      <c r="R116" s="155">
        <f>SUM(R117:R131)</f>
        <v>0</v>
      </c>
      <c r="S116" s="71"/>
      <c r="T116" s="156">
        <f>SUM(T117:T131)</f>
        <v>0</v>
      </c>
      <c r="AT116" s="14" t="s">
        <v>77</v>
      </c>
      <c r="AU116" s="14" t="s">
        <v>111</v>
      </c>
      <c r="BK116" s="157">
        <f>SUM(BK117:BK131)</f>
        <v>0</v>
      </c>
    </row>
    <row r="117" spans="2:65" s="1" customFormat="1" ht="24" customHeight="1">
      <c r="B117" s="31"/>
      <c r="C117" s="158" t="s">
        <v>86</v>
      </c>
      <c r="D117" s="158" t="s">
        <v>125</v>
      </c>
      <c r="E117" s="159" t="s">
        <v>404</v>
      </c>
      <c r="F117" s="160" t="s">
        <v>405</v>
      </c>
      <c r="G117" s="161" t="s">
        <v>219</v>
      </c>
      <c r="H117" s="162">
        <v>759.77599999999995</v>
      </c>
      <c r="I117" s="163"/>
      <c r="J117" s="164">
        <f>ROUND(I117*H117,2)</f>
        <v>0</v>
      </c>
      <c r="K117" s="160" t="s">
        <v>129</v>
      </c>
      <c r="L117" s="35"/>
      <c r="M117" s="165" t="s">
        <v>1</v>
      </c>
      <c r="N117" s="166" t="s">
        <v>43</v>
      </c>
      <c r="O117" s="63"/>
      <c r="P117" s="167">
        <f>O117*H117</f>
        <v>0</v>
      </c>
      <c r="Q117" s="167">
        <v>0</v>
      </c>
      <c r="R117" s="167">
        <f>Q117*H117</f>
        <v>0</v>
      </c>
      <c r="S117" s="167">
        <v>0</v>
      </c>
      <c r="T117" s="168">
        <f>S117*H117</f>
        <v>0</v>
      </c>
      <c r="AR117" s="169" t="s">
        <v>220</v>
      </c>
      <c r="AT117" s="169" t="s">
        <v>125</v>
      </c>
      <c r="AU117" s="169" t="s">
        <v>78</v>
      </c>
      <c r="AY117" s="14" t="s">
        <v>131</v>
      </c>
      <c r="BE117" s="170">
        <f>IF(N117="základní",J117,0)</f>
        <v>0</v>
      </c>
      <c r="BF117" s="170">
        <f>IF(N117="snížená",J117,0)</f>
        <v>0</v>
      </c>
      <c r="BG117" s="170">
        <f>IF(N117="zákl. přenesená",J117,0)</f>
        <v>0</v>
      </c>
      <c r="BH117" s="170">
        <f>IF(N117="sníž. přenesená",J117,0)</f>
        <v>0</v>
      </c>
      <c r="BI117" s="170">
        <f>IF(N117="nulová",J117,0)</f>
        <v>0</v>
      </c>
      <c r="BJ117" s="14" t="s">
        <v>86</v>
      </c>
      <c r="BK117" s="170">
        <f>ROUND(I117*H117,2)</f>
        <v>0</v>
      </c>
      <c r="BL117" s="14" t="s">
        <v>220</v>
      </c>
      <c r="BM117" s="169" t="s">
        <v>406</v>
      </c>
    </row>
    <row r="118" spans="2:65" s="1" customFormat="1" ht="117">
      <c r="B118" s="31"/>
      <c r="C118" s="32"/>
      <c r="D118" s="171" t="s">
        <v>133</v>
      </c>
      <c r="E118" s="32"/>
      <c r="F118" s="172" t="s">
        <v>407</v>
      </c>
      <c r="G118" s="32"/>
      <c r="H118" s="32"/>
      <c r="I118" s="107"/>
      <c r="J118" s="32"/>
      <c r="K118" s="32"/>
      <c r="L118" s="35"/>
      <c r="M118" s="173"/>
      <c r="N118" s="63"/>
      <c r="O118" s="63"/>
      <c r="P118" s="63"/>
      <c r="Q118" s="63"/>
      <c r="R118" s="63"/>
      <c r="S118" s="63"/>
      <c r="T118" s="64"/>
      <c r="AT118" s="14" t="s">
        <v>133</v>
      </c>
      <c r="AU118" s="14" t="s">
        <v>78</v>
      </c>
    </row>
    <row r="119" spans="2:65" s="1" customFormat="1" ht="78">
      <c r="B119" s="31"/>
      <c r="C119" s="32"/>
      <c r="D119" s="171" t="s">
        <v>135</v>
      </c>
      <c r="E119" s="32"/>
      <c r="F119" s="174" t="s">
        <v>408</v>
      </c>
      <c r="G119" s="32"/>
      <c r="H119" s="32"/>
      <c r="I119" s="107"/>
      <c r="J119" s="32"/>
      <c r="K119" s="32"/>
      <c r="L119" s="35"/>
      <c r="M119" s="173"/>
      <c r="N119" s="63"/>
      <c r="O119" s="63"/>
      <c r="P119" s="63"/>
      <c r="Q119" s="63"/>
      <c r="R119" s="63"/>
      <c r="S119" s="63"/>
      <c r="T119" s="64"/>
      <c r="AT119" s="14" t="s">
        <v>135</v>
      </c>
      <c r="AU119" s="14" t="s">
        <v>78</v>
      </c>
    </row>
    <row r="120" spans="2:65" s="1" customFormat="1" ht="24" customHeight="1">
      <c r="B120" s="31"/>
      <c r="C120" s="158" t="s">
        <v>130</v>
      </c>
      <c r="D120" s="158" t="s">
        <v>125</v>
      </c>
      <c r="E120" s="159" t="s">
        <v>409</v>
      </c>
      <c r="F120" s="160" t="s">
        <v>410</v>
      </c>
      <c r="G120" s="161" t="s">
        <v>219</v>
      </c>
      <c r="H120" s="162">
        <v>48.8</v>
      </c>
      <c r="I120" s="163"/>
      <c r="J120" s="164">
        <f>ROUND(I120*H120,2)</f>
        <v>0</v>
      </c>
      <c r="K120" s="160" t="s">
        <v>129</v>
      </c>
      <c r="L120" s="35"/>
      <c r="M120" s="165" t="s">
        <v>1</v>
      </c>
      <c r="N120" s="166" t="s">
        <v>43</v>
      </c>
      <c r="O120" s="63"/>
      <c r="P120" s="167">
        <f>O120*H120</f>
        <v>0</v>
      </c>
      <c r="Q120" s="167">
        <v>0</v>
      </c>
      <c r="R120" s="167">
        <f>Q120*H120</f>
        <v>0</v>
      </c>
      <c r="S120" s="167">
        <v>0</v>
      </c>
      <c r="T120" s="168">
        <f>S120*H120</f>
        <v>0</v>
      </c>
      <c r="AR120" s="169" t="s">
        <v>220</v>
      </c>
      <c r="AT120" s="169" t="s">
        <v>125</v>
      </c>
      <c r="AU120" s="169" t="s">
        <v>78</v>
      </c>
      <c r="AY120" s="14" t="s">
        <v>131</v>
      </c>
      <c r="BE120" s="170">
        <f>IF(N120="základní",J120,0)</f>
        <v>0</v>
      </c>
      <c r="BF120" s="170">
        <f>IF(N120="snížená",J120,0)</f>
        <v>0</v>
      </c>
      <c r="BG120" s="170">
        <f>IF(N120="zákl. přenesená",J120,0)</f>
        <v>0</v>
      </c>
      <c r="BH120" s="170">
        <f>IF(N120="sníž. přenesená",J120,0)</f>
        <v>0</v>
      </c>
      <c r="BI120" s="170">
        <f>IF(N120="nulová",J120,0)</f>
        <v>0</v>
      </c>
      <c r="BJ120" s="14" t="s">
        <v>86</v>
      </c>
      <c r="BK120" s="170">
        <f>ROUND(I120*H120,2)</f>
        <v>0</v>
      </c>
      <c r="BL120" s="14" t="s">
        <v>220</v>
      </c>
      <c r="BM120" s="169" t="s">
        <v>411</v>
      </c>
    </row>
    <row r="121" spans="2:65" s="1" customFormat="1" ht="117">
      <c r="B121" s="31"/>
      <c r="C121" s="32"/>
      <c r="D121" s="171" t="s">
        <v>133</v>
      </c>
      <c r="E121" s="32"/>
      <c r="F121" s="172" t="s">
        <v>412</v>
      </c>
      <c r="G121" s="32"/>
      <c r="H121" s="32"/>
      <c r="I121" s="107"/>
      <c r="J121" s="32"/>
      <c r="K121" s="32"/>
      <c r="L121" s="35"/>
      <c r="M121" s="173"/>
      <c r="N121" s="63"/>
      <c r="O121" s="63"/>
      <c r="P121" s="63"/>
      <c r="Q121" s="63"/>
      <c r="R121" s="63"/>
      <c r="S121" s="63"/>
      <c r="T121" s="64"/>
      <c r="AT121" s="14" t="s">
        <v>133</v>
      </c>
      <c r="AU121" s="14" t="s">
        <v>78</v>
      </c>
    </row>
    <row r="122" spans="2:65" s="1" customFormat="1" ht="39">
      <c r="B122" s="31"/>
      <c r="C122" s="32"/>
      <c r="D122" s="171" t="s">
        <v>135</v>
      </c>
      <c r="E122" s="32"/>
      <c r="F122" s="174" t="s">
        <v>413</v>
      </c>
      <c r="G122" s="32"/>
      <c r="H122" s="32"/>
      <c r="I122" s="107"/>
      <c r="J122" s="32"/>
      <c r="K122" s="32"/>
      <c r="L122" s="35"/>
      <c r="M122" s="173"/>
      <c r="N122" s="63"/>
      <c r="O122" s="63"/>
      <c r="P122" s="63"/>
      <c r="Q122" s="63"/>
      <c r="R122" s="63"/>
      <c r="S122" s="63"/>
      <c r="T122" s="64"/>
      <c r="AT122" s="14" t="s">
        <v>135</v>
      </c>
      <c r="AU122" s="14" t="s">
        <v>78</v>
      </c>
    </row>
    <row r="123" spans="2:65" s="1" customFormat="1" ht="24" customHeight="1">
      <c r="B123" s="31"/>
      <c r="C123" s="158" t="s">
        <v>88</v>
      </c>
      <c r="D123" s="158" t="s">
        <v>125</v>
      </c>
      <c r="E123" s="159" t="s">
        <v>414</v>
      </c>
      <c r="F123" s="160" t="s">
        <v>415</v>
      </c>
      <c r="G123" s="161" t="s">
        <v>219</v>
      </c>
      <c r="H123" s="162">
        <v>1531.7339999999999</v>
      </c>
      <c r="I123" s="163"/>
      <c r="J123" s="164">
        <f>ROUND(I123*H123,2)</f>
        <v>0</v>
      </c>
      <c r="K123" s="160" t="s">
        <v>129</v>
      </c>
      <c r="L123" s="35"/>
      <c r="M123" s="165" t="s">
        <v>1</v>
      </c>
      <c r="N123" s="166" t="s">
        <v>43</v>
      </c>
      <c r="O123" s="63"/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AR123" s="169" t="s">
        <v>220</v>
      </c>
      <c r="AT123" s="169" t="s">
        <v>125</v>
      </c>
      <c r="AU123" s="169" t="s">
        <v>78</v>
      </c>
      <c r="AY123" s="14" t="s">
        <v>131</v>
      </c>
      <c r="BE123" s="170">
        <f>IF(N123="základní",J123,0)</f>
        <v>0</v>
      </c>
      <c r="BF123" s="170">
        <f>IF(N123="snížená",J123,0)</f>
        <v>0</v>
      </c>
      <c r="BG123" s="170">
        <f>IF(N123="zákl. přenesená",J123,0)</f>
        <v>0</v>
      </c>
      <c r="BH123" s="170">
        <f>IF(N123="sníž. přenesená",J123,0)</f>
        <v>0</v>
      </c>
      <c r="BI123" s="170">
        <f>IF(N123="nulová",J123,0)</f>
        <v>0</v>
      </c>
      <c r="BJ123" s="14" t="s">
        <v>86</v>
      </c>
      <c r="BK123" s="170">
        <f>ROUND(I123*H123,2)</f>
        <v>0</v>
      </c>
      <c r="BL123" s="14" t="s">
        <v>220</v>
      </c>
      <c r="BM123" s="169" t="s">
        <v>416</v>
      </c>
    </row>
    <row r="124" spans="2:65" s="1" customFormat="1" ht="117">
      <c r="B124" s="31"/>
      <c r="C124" s="32"/>
      <c r="D124" s="171" t="s">
        <v>133</v>
      </c>
      <c r="E124" s="32"/>
      <c r="F124" s="172" t="s">
        <v>417</v>
      </c>
      <c r="G124" s="32"/>
      <c r="H124" s="32"/>
      <c r="I124" s="107"/>
      <c r="J124" s="32"/>
      <c r="K124" s="32"/>
      <c r="L124" s="35"/>
      <c r="M124" s="173"/>
      <c r="N124" s="63"/>
      <c r="O124" s="63"/>
      <c r="P124" s="63"/>
      <c r="Q124" s="63"/>
      <c r="R124" s="63"/>
      <c r="S124" s="63"/>
      <c r="T124" s="64"/>
      <c r="AT124" s="14" t="s">
        <v>133</v>
      </c>
      <c r="AU124" s="14" t="s">
        <v>78</v>
      </c>
    </row>
    <row r="125" spans="2:65" s="1" customFormat="1" ht="48.75">
      <c r="B125" s="31"/>
      <c r="C125" s="32"/>
      <c r="D125" s="171" t="s">
        <v>135</v>
      </c>
      <c r="E125" s="32"/>
      <c r="F125" s="174" t="s">
        <v>418</v>
      </c>
      <c r="G125" s="32"/>
      <c r="H125" s="32"/>
      <c r="I125" s="107"/>
      <c r="J125" s="32"/>
      <c r="K125" s="32"/>
      <c r="L125" s="35"/>
      <c r="M125" s="173"/>
      <c r="N125" s="63"/>
      <c r="O125" s="63"/>
      <c r="P125" s="63"/>
      <c r="Q125" s="63"/>
      <c r="R125" s="63"/>
      <c r="S125" s="63"/>
      <c r="T125" s="64"/>
      <c r="AT125" s="14" t="s">
        <v>135</v>
      </c>
      <c r="AU125" s="14" t="s">
        <v>78</v>
      </c>
    </row>
    <row r="126" spans="2:65" s="1" customFormat="1" ht="36" customHeight="1">
      <c r="B126" s="31"/>
      <c r="C126" s="158" t="s">
        <v>143</v>
      </c>
      <c r="D126" s="158" t="s">
        <v>125</v>
      </c>
      <c r="E126" s="159" t="s">
        <v>419</v>
      </c>
      <c r="F126" s="160" t="s">
        <v>420</v>
      </c>
      <c r="G126" s="161" t="s">
        <v>219</v>
      </c>
      <c r="H126" s="162">
        <v>1</v>
      </c>
      <c r="I126" s="163"/>
      <c r="J126" s="164">
        <f>ROUND(I126*H126,2)</f>
        <v>0</v>
      </c>
      <c r="K126" s="160" t="s">
        <v>129</v>
      </c>
      <c r="L126" s="35"/>
      <c r="M126" s="165" t="s">
        <v>1</v>
      </c>
      <c r="N126" s="166" t="s">
        <v>43</v>
      </c>
      <c r="O126" s="63"/>
      <c r="P126" s="167">
        <f>O126*H126</f>
        <v>0</v>
      </c>
      <c r="Q126" s="167">
        <v>0</v>
      </c>
      <c r="R126" s="167">
        <f>Q126*H126</f>
        <v>0</v>
      </c>
      <c r="S126" s="167">
        <v>0</v>
      </c>
      <c r="T126" s="168">
        <f>S126*H126</f>
        <v>0</v>
      </c>
      <c r="AR126" s="169" t="s">
        <v>220</v>
      </c>
      <c r="AT126" s="169" t="s">
        <v>125</v>
      </c>
      <c r="AU126" s="169" t="s">
        <v>78</v>
      </c>
      <c r="AY126" s="14" t="s">
        <v>131</v>
      </c>
      <c r="BE126" s="170">
        <f>IF(N126="základní",J126,0)</f>
        <v>0</v>
      </c>
      <c r="BF126" s="170">
        <f>IF(N126="snížená",J126,0)</f>
        <v>0</v>
      </c>
      <c r="BG126" s="170">
        <f>IF(N126="zákl. přenesená",J126,0)</f>
        <v>0</v>
      </c>
      <c r="BH126" s="170">
        <f>IF(N126="sníž. přenesená",J126,0)</f>
        <v>0</v>
      </c>
      <c r="BI126" s="170">
        <f>IF(N126="nulová",J126,0)</f>
        <v>0</v>
      </c>
      <c r="BJ126" s="14" t="s">
        <v>86</v>
      </c>
      <c r="BK126" s="170">
        <f>ROUND(I126*H126,2)</f>
        <v>0</v>
      </c>
      <c r="BL126" s="14" t="s">
        <v>220</v>
      </c>
      <c r="BM126" s="169" t="s">
        <v>421</v>
      </c>
    </row>
    <row r="127" spans="2:65" s="1" customFormat="1" ht="117">
      <c r="B127" s="31"/>
      <c r="C127" s="32"/>
      <c r="D127" s="171" t="s">
        <v>133</v>
      </c>
      <c r="E127" s="32"/>
      <c r="F127" s="172" t="s">
        <v>422</v>
      </c>
      <c r="G127" s="32"/>
      <c r="H127" s="32"/>
      <c r="I127" s="107"/>
      <c r="J127" s="32"/>
      <c r="K127" s="32"/>
      <c r="L127" s="35"/>
      <c r="M127" s="173"/>
      <c r="N127" s="63"/>
      <c r="O127" s="63"/>
      <c r="P127" s="63"/>
      <c r="Q127" s="63"/>
      <c r="R127" s="63"/>
      <c r="S127" s="63"/>
      <c r="T127" s="64"/>
      <c r="AT127" s="14" t="s">
        <v>133</v>
      </c>
      <c r="AU127" s="14" t="s">
        <v>78</v>
      </c>
    </row>
    <row r="128" spans="2:65" s="1" customFormat="1" ht="39">
      <c r="B128" s="31"/>
      <c r="C128" s="32"/>
      <c r="D128" s="171" t="s">
        <v>135</v>
      </c>
      <c r="E128" s="32"/>
      <c r="F128" s="174" t="s">
        <v>423</v>
      </c>
      <c r="G128" s="32"/>
      <c r="H128" s="32"/>
      <c r="I128" s="107"/>
      <c r="J128" s="32"/>
      <c r="K128" s="32"/>
      <c r="L128" s="35"/>
      <c r="M128" s="173"/>
      <c r="N128" s="63"/>
      <c r="O128" s="63"/>
      <c r="P128" s="63"/>
      <c r="Q128" s="63"/>
      <c r="R128" s="63"/>
      <c r="S128" s="63"/>
      <c r="T128" s="64"/>
      <c r="AT128" s="14" t="s">
        <v>135</v>
      </c>
      <c r="AU128" s="14" t="s">
        <v>78</v>
      </c>
    </row>
    <row r="129" spans="2:65" s="1" customFormat="1" ht="24" customHeight="1">
      <c r="B129" s="31"/>
      <c r="C129" s="158" t="s">
        <v>162</v>
      </c>
      <c r="D129" s="158" t="s">
        <v>125</v>
      </c>
      <c r="E129" s="159" t="s">
        <v>424</v>
      </c>
      <c r="F129" s="160" t="s">
        <v>425</v>
      </c>
      <c r="G129" s="161" t="s">
        <v>128</v>
      </c>
      <c r="H129" s="162">
        <v>5</v>
      </c>
      <c r="I129" s="163"/>
      <c r="J129" s="164">
        <f>ROUND(I129*H129,2)</f>
        <v>0</v>
      </c>
      <c r="K129" s="160" t="s">
        <v>129</v>
      </c>
      <c r="L129" s="35"/>
      <c r="M129" s="165" t="s">
        <v>1</v>
      </c>
      <c r="N129" s="166" t="s">
        <v>43</v>
      </c>
      <c r="O129" s="63"/>
      <c r="P129" s="167">
        <f>O129*H129</f>
        <v>0</v>
      </c>
      <c r="Q129" s="167">
        <v>0</v>
      </c>
      <c r="R129" s="167">
        <f>Q129*H129</f>
        <v>0</v>
      </c>
      <c r="S129" s="167">
        <v>0</v>
      </c>
      <c r="T129" s="168">
        <f>S129*H129</f>
        <v>0</v>
      </c>
      <c r="AR129" s="169" t="s">
        <v>220</v>
      </c>
      <c r="AT129" s="169" t="s">
        <v>125</v>
      </c>
      <c r="AU129" s="169" t="s">
        <v>78</v>
      </c>
      <c r="AY129" s="14" t="s">
        <v>131</v>
      </c>
      <c r="BE129" s="170">
        <f>IF(N129="základní",J129,0)</f>
        <v>0</v>
      </c>
      <c r="BF129" s="170">
        <f>IF(N129="snížená",J129,0)</f>
        <v>0</v>
      </c>
      <c r="BG129" s="170">
        <f>IF(N129="zákl. přenesená",J129,0)</f>
        <v>0</v>
      </c>
      <c r="BH129" s="170">
        <f>IF(N129="sníž. přenesená",J129,0)</f>
        <v>0</v>
      </c>
      <c r="BI129" s="170">
        <f>IF(N129="nulová",J129,0)</f>
        <v>0</v>
      </c>
      <c r="BJ129" s="14" t="s">
        <v>86</v>
      </c>
      <c r="BK129" s="170">
        <f>ROUND(I129*H129,2)</f>
        <v>0</v>
      </c>
      <c r="BL129" s="14" t="s">
        <v>220</v>
      </c>
      <c r="BM129" s="169" t="s">
        <v>426</v>
      </c>
    </row>
    <row r="130" spans="2:65" s="1" customFormat="1" ht="48.75">
      <c r="B130" s="31"/>
      <c r="C130" s="32"/>
      <c r="D130" s="171" t="s">
        <v>133</v>
      </c>
      <c r="E130" s="32"/>
      <c r="F130" s="172" t="s">
        <v>427</v>
      </c>
      <c r="G130" s="32"/>
      <c r="H130" s="32"/>
      <c r="I130" s="107"/>
      <c r="J130" s="32"/>
      <c r="K130" s="32"/>
      <c r="L130" s="35"/>
      <c r="M130" s="173"/>
      <c r="N130" s="63"/>
      <c r="O130" s="63"/>
      <c r="P130" s="63"/>
      <c r="Q130" s="63"/>
      <c r="R130" s="63"/>
      <c r="S130" s="63"/>
      <c r="T130" s="64"/>
      <c r="AT130" s="14" t="s">
        <v>133</v>
      </c>
      <c r="AU130" s="14" t="s">
        <v>78</v>
      </c>
    </row>
    <row r="131" spans="2:65" s="1" customFormat="1" ht="19.5">
      <c r="B131" s="31"/>
      <c r="C131" s="32"/>
      <c r="D131" s="171" t="s">
        <v>135</v>
      </c>
      <c r="E131" s="32"/>
      <c r="F131" s="174" t="s">
        <v>428</v>
      </c>
      <c r="G131" s="32"/>
      <c r="H131" s="32"/>
      <c r="I131" s="107"/>
      <c r="J131" s="32"/>
      <c r="K131" s="32"/>
      <c r="L131" s="35"/>
      <c r="M131" s="228"/>
      <c r="N131" s="229"/>
      <c r="O131" s="229"/>
      <c r="P131" s="229"/>
      <c r="Q131" s="229"/>
      <c r="R131" s="229"/>
      <c r="S131" s="229"/>
      <c r="T131" s="230"/>
      <c r="AT131" s="14" t="s">
        <v>135</v>
      </c>
      <c r="AU131" s="14" t="s">
        <v>78</v>
      </c>
    </row>
    <row r="132" spans="2:65" s="1" customFormat="1" ht="6.95" customHeight="1">
      <c r="B132" s="46"/>
      <c r="C132" s="47"/>
      <c r="D132" s="47"/>
      <c r="E132" s="47"/>
      <c r="F132" s="47"/>
      <c r="G132" s="47"/>
      <c r="H132" s="47"/>
      <c r="I132" s="139"/>
      <c r="J132" s="47"/>
      <c r="K132" s="47"/>
      <c r="L132" s="35"/>
    </row>
  </sheetData>
  <sheetProtection algorithmName="SHA-512" hashValue="H26YmlJT7R30KwXFhNTRq409sszxScc39A8fcOYX2DpatItcd9grK2YXcQ6RH0mn2b5dYdxvH4K5eqpvfNY9xw==" saltValue="Gf6d0r7y0wpd6hWzs2L63lb5tH4xgYbsKoO0alY9y/tbR/ETCCxK18YqriDFrfErp5VbG6z3mM9bTU5T6I5DIQ==" spinCount="100000" sheet="1" objects="1" scenarios="1" formatColumns="0" formatRows="0" autoFilter="0"/>
  <autoFilter ref="C115:K131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6"/>
  <sheetViews>
    <sheetView showGridLines="0" workbookViewId="0">
      <selection activeCell="I132" sqref="I132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0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4" t="s">
        <v>103</v>
      </c>
    </row>
    <row r="3" spans="2:46" ht="6.95" hidden="1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7"/>
      <c r="AT3" s="14" t="s">
        <v>88</v>
      </c>
    </row>
    <row r="4" spans="2:46" ht="24.95" hidden="1" customHeight="1">
      <c r="B4" s="17"/>
      <c r="D4" s="104" t="s">
        <v>104</v>
      </c>
      <c r="L4" s="17"/>
      <c r="M4" s="105" t="s">
        <v>10</v>
      </c>
      <c r="AT4" s="14" t="s">
        <v>4</v>
      </c>
    </row>
    <row r="5" spans="2:46" ht="6.95" hidden="1" customHeight="1">
      <c r="B5" s="17"/>
      <c r="L5" s="17"/>
    </row>
    <row r="6" spans="2:46" ht="12" hidden="1" customHeight="1">
      <c r="B6" s="17"/>
      <c r="D6" s="106" t="s">
        <v>16</v>
      </c>
      <c r="L6" s="17"/>
    </row>
    <row r="7" spans="2:46" ht="16.5" hidden="1" customHeight="1">
      <c r="B7" s="17"/>
      <c r="E7" s="273" t="str">
        <f>'Rekapitulace stavby'!K6</f>
        <v>Odstranění defektoskopických vad Karlovy Vary - Chodov</v>
      </c>
      <c r="F7" s="274"/>
      <c r="G7" s="274"/>
      <c r="H7" s="274"/>
      <c r="L7" s="17"/>
    </row>
    <row r="8" spans="2:46" s="1" customFormat="1" ht="12" hidden="1" customHeight="1">
      <c r="B8" s="35"/>
      <c r="D8" s="106" t="s">
        <v>105</v>
      </c>
      <c r="I8" s="107"/>
      <c r="L8" s="35"/>
    </row>
    <row r="9" spans="2:46" s="1" customFormat="1" ht="36.950000000000003" hidden="1" customHeight="1">
      <c r="B9" s="35"/>
      <c r="E9" s="275" t="s">
        <v>429</v>
      </c>
      <c r="F9" s="276"/>
      <c r="G9" s="276"/>
      <c r="H9" s="276"/>
      <c r="I9" s="107"/>
      <c r="L9" s="35"/>
    </row>
    <row r="10" spans="2:46" s="1" customFormat="1" ht="11.25" hidden="1">
      <c r="B10" s="35"/>
      <c r="I10" s="107"/>
      <c r="L10" s="35"/>
    </row>
    <row r="11" spans="2:46" s="1" customFormat="1" ht="12" hidden="1" customHeight="1">
      <c r="B11" s="35"/>
      <c r="D11" s="106" t="s">
        <v>18</v>
      </c>
      <c r="F11" s="108" t="s">
        <v>1</v>
      </c>
      <c r="I11" s="109" t="s">
        <v>19</v>
      </c>
      <c r="J11" s="108" t="s">
        <v>1</v>
      </c>
      <c r="L11" s="35"/>
    </row>
    <row r="12" spans="2:46" s="1" customFormat="1" ht="12" hidden="1" customHeight="1">
      <c r="B12" s="35"/>
      <c r="D12" s="106" t="s">
        <v>20</v>
      </c>
      <c r="F12" s="108" t="s">
        <v>33</v>
      </c>
      <c r="I12" s="109" t="s">
        <v>22</v>
      </c>
      <c r="J12" s="110" t="str">
        <f>'Rekapitulace stavby'!AN8</f>
        <v>14. 6. 2019</v>
      </c>
      <c r="L12" s="35"/>
    </row>
    <row r="13" spans="2:46" s="1" customFormat="1" ht="10.9" hidden="1" customHeight="1">
      <c r="B13" s="35"/>
      <c r="I13" s="107"/>
      <c r="L13" s="35"/>
    </row>
    <row r="14" spans="2:46" s="1" customFormat="1" ht="12" hidden="1" customHeight="1">
      <c r="B14" s="35"/>
      <c r="D14" s="106" t="s">
        <v>24</v>
      </c>
      <c r="I14" s="109" t="s">
        <v>25</v>
      </c>
      <c r="J14" s="108" t="str">
        <f>IF('Rekapitulace stavby'!AN10="","",'Rekapitulace stavby'!AN10)</f>
        <v>70994234</v>
      </c>
      <c r="L14" s="35"/>
    </row>
    <row r="15" spans="2:46" s="1" customFormat="1" ht="18" hidden="1" customHeight="1">
      <c r="B15" s="35"/>
      <c r="E15" s="108" t="str">
        <f>IF('Rekapitulace stavby'!E11="","",'Rekapitulace stavby'!E11)</f>
        <v>SŽDC, s.o.; OŘ UNL - ST Karlovy Vary</v>
      </c>
      <c r="I15" s="109" t="s">
        <v>28</v>
      </c>
      <c r="J15" s="108" t="str">
        <f>IF('Rekapitulace stavby'!AN11="","",'Rekapitulace stavby'!AN11)</f>
        <v>CZ70994234</v>
      </c>
      <c r="L15" s="35"/>
    </row>
    <row r="16" spans="2:46" s="1" customFormat="1" ht="6.95" hidden="1" customHeight="1">
      <c r="B16" s="35"/>
      <c r="I16" s="107"/>
      <c r="L16" s="35"/>
    </row>
    <row r="17" spans="2:12" s="1" customFormat="1" ht="12" hidden="1" customHeight="1">
      <c r="B17" s="35"/>
      <c r="D17" s="106" t="s">
        <v>30</v>
      </c>
      <c r="I17" s="109" t="s">
        <v>25</v>
      </c>
      <c r="J17" s="27" t="str">
        <f>'Rekapitulace stavby'!AN13</f>
        <v>Vyplň údaj</v>
      </c>
      <c r="L17" s="35"/>
    </row>
    <row r="18" spans="2:12" s="1" customFormat="1" ht="18" hidden="1" customHeight="1">
      <c r="B18" s="35"/>
      <c r="E18" s="277" t="str">
        <f>'Rekapitulace stavby'!E14</f>
        <v>Vyplň údaj</v>
      </c>
      <c r="F18" s="278"/>
      <c r="G18" s="278"/>
      <c r="H18" s="278"/>
      <c r="I18" s="109" t="s">
        <v>28</v>
      </c>
      <c r="J18" s="27" t="str">
        <f>'Rekapitulace stavby'!AN14</f>
        <v>Vyplň údaj</v>
      </c>
      <c r="L18" s="35"/>
    </row>
    <row r="19" spans="2:12" s="1" customFormat="1" ht="6.95" hidden="1" customHeight="1">
      <c r="B19" s="35"/>
      <c r="I19" s="107"/>
      <c r="L19" s="35"/>
    </row>
    <row r="20" spans="2:12" s="1" customFormat="1" ht="12" hidden="1" customHeight="1">
      <c r="B20" s="35"/>
      <c r="D20" s="106" t="s">
        <v>32</v>
      </c>
      <c r="I20" s="109" t="s">
        <v>25</v>
      </c>
      <c r="J20" s="108" t="str">
        <f>IF('Rekapitulace stavby'!AN16="","",'Rekapitulace stavby'!AN16)</f>
        <v/>
      </c>
      <c r="L20" s="35"/>
    </row>
    <row r="21" spans="2:12" s="1" customFormat="1" ht="18" hidden="1" customHeight="1">
      <c r="B21" s="35"/>
      <c r="E21" s="108" t="str">
        <f>IF('Rekapitulace stavby'!E17="","",'Rekapitulace stavby'!E17)</f>
        <v xml:space="preserve"> </v>
      </c>
      <c r="I21" s="109" t="s">
        <v>28</v>
      </c>
      <c r="J21" s="108" t="str">
        <f>IF('Rekapitulace stavby'!AN17="","",'Rekapitulace stavby'!AN17)</f>
        <v/>
      </c>
      <c r="L21" s="35"/>
    </row>
    <row r="22" spans="2:12" s="1" customFormat="1" ht="6.95" hidden="1" customHeight="1">
      <c r="B22" s="35"/>
      <c r="I22" s="107"/>
      <c r="L22" s="35"/>
    </row>
    <row r="23" spans="2:12" s="1" customFormat="1" ht="12" hidden="1" customHeight="1">
      <c r="B23" s="35"/>
      <c r="D23" s="106" t="s">
        <v>35</v>
      </c>
      <c r="I23" s="109" t="s">
        <v>25</v>
      </c>
      <c r="J23" s="108" t="str">
        <f>IF('Rekapitulace stavby'!AN19="","",'Rekapitulace stavby'!AN19)</f>
        <v/>
      </c>
      <c r="L23" s="35"/>
    </row>
    <row r="24" spans="2:12" s="1" customFormat="1" ht="18" hidden="1" customHeight="1">
      <c r="B24" s="35"/>
      <c r="E24" s="108" t="str">
        <f>IF('Rekapitulace stavby'!E20="","",'Rekapitulace stavby'!E20)</f>
        <v>Monika Roztočilová</v>
      </c>
      <c r="I24" s="109" t="s">
        <v>28</v>
      </c>
      <c r="J24" s="108" t="str">
        <f>IF('Rekapitulace stavby'!AN20="","",'Rekapitulace stavby'!AN20)</f>
        <v/>
      </c>
      <c r="L24" s="35"/>
    </row>
    <row r="25" spans="2:12" s="1" customFormat="1" ht="6.95" hidden="1" customHeight="1">
      <c r="B25" s="35"/>
      <c r="I25" s="107"/>
      <c r="L25" s="35"/>
    </row>
    <row r="26" spans="2:12" s="1" customFormat="1" ht="12" hidden="1" customHeight="1">
      <c r="B26" s="35"/>
      <c r="D26" s="106" t="s">
        <v>37</v>
      </c>
      <c r="I26" s="107"/>
      <c r="L26" s="35"/>
    </row>
    <row r="27" spans="2:12" s="7" customFormat="1" ht="16.5" hidden="1" customHeight="1">
      <c r="B27" s="111"/>
      <c r="E27" s="279" t="s">
        <v>1</v>
      </c>
      <c r="F27" s="279"/>
      <c r="G27" s="279"/>
      <c r="H27" s="279"/>
      <c r="I27" s="112"/>
      <c r="L27" s="111"/>
    </row>
    <row r="28" spans="2:12" s="1" customFormat="1" ht="6.95" hidden="1" customHeight="1">
      <c r="B28" s="35"/>
      <c r="I28" s="107"/>
      <c r="L28" s="35"/>
    </row>
    <row r="29" spans="2:12" s="1" customFormat="1" ht="6.95" hidden="1" customHeight="1">
      <c r="B29" s="35"/>
      <c r="D29" s="59"/>
      <c r="E29" s="59"/>
      <c r="F29" s="59"/>
      <c r="G29" s="59"/>
      <c r="H29" s="59"/>
      <c r="I29" s="113"/>
      <c r="J29" s="59"/>
      <c r="K29" s="59"/>
      <c r="L29" s="35"/>
    </row>
    <row r="30" spans="2:12" s="1" customFormat="1" ht="25.35" hidden="1" customHeight="1">
      <c r="B30" s="35"/>
      <c r="D30" s="114" t="s">
        <v>38</v>
      </c>
      <c r="I30" s="107"/>
      <c r="J30" s="115">
        <f>ROUND(J116, 2)</f>
        <v>0</v>
      </c>
      <c r="L30" s="35"/>
    </row>
    <row r="31" spans="2:12" s="1" customFormat="1" ht="6.95" hidden="1" customHeight="1">
      <c r="B31" s="35"/>
      <c r="D31" s="59"/>
      <c r="E31" s="59"/>
      <c r="F31" s="59"/>
      <c r="G31" s="59"/>
      <c r="H31" s="59"/>
      <c r="I31" s="113"/>
      <c r="J31" s="59"/>
      <c r="K31" s="59"/>
      <c r="L31" s="35"/>
    </row>
    <row r="32" spans="2:12" s="1" customFormat="1" ht="14.45" hidden="1" customHeight="1">
      <c r="B32" s="35"/>
      <c r="F32" s="116" t="s">
        <v>40</v>
      </c>
      <c r="I32" s="117" t="s">
        <v>39</v>
      </c>
      <c r="J32" s="116" t="s">
        <v>41</v>
      </c>
      <c r="L32" s="35"/>
    </row>
    <row r="33" spans="2:12" s="1" customFormat="1" ht="14.45" hidden="1" customHeight="1">
      <c r="B33" s="35"/>
      <c r="D33" s="118" t="s">
        <v>42</v>
      </c>
      <c r="E33" s="106" t="s">
        <v>43</v>
      </c>
      <c r="F33" s="119">
        <f>ROUND((SUM(BE116:BE135)),  2)</f>
        <v>0</v>
      </c>
      <c r="I33" s="120">
        <v>0.21</v>
      </c>
      <c r="J33" s="119">
        <f>ROUND(((SUM(BE116:BE135))*I33),  2)</f>
        <v>0</v>
      </c>
      <c r="L33" s="35"/>
    </row>
    <row r="34" spans="2:12" s="1" customFormat="1" ht="14.45" hidden="1" customHeight="1">
      <c r="B34" s="35"/>
      <c r="E34" s="106" t="s">
        <v>44</v>
      </c>
      <c r="F34" s="119">
        <f>ROUND((SUM(BF116:BF135)),  2)</f>
        <v>0</v>
      </c>
      <c r="I34" s="120">
        <v>0.15</v>
      </c>
      <c r="J34" s="119">
        <f>ROUND(((SUM(BF116:BF135))*I34),  2)</f>
        <v>0</v>
      </c>
      <c r="L34" s="35"/>
    </row>
    <row r="35" spans="2:12" s="1" customFormat="1" ht="14.45" hidden="1" customHeight="1">
      <c r="B35" s="35"/>
      <c r="E35" s="106" t="s">
        <v>45</v>
      </c>
      <c r="F35" s="119">
        <f>ROUND((SUM(BG116:BG135)),  2)</f>
        <v>0</v>
      </c>
      <c r="I35" s="120">
        <v>0.21</v>
      </c>
      <c r="J35" s="119">
        <f>0</f>
        <v>0</v>
      </c>
      <c r="L35" s="35"/>
    </row>
    <row r="36" spans="2:12" s="1" customFormat="1" ht="14.45" hidden="1" customHeight="1">
      <c r="B36" s="35"/>
      <c r="E36" s="106" t="s">
        <v>46</v>
      </c>
      <c r="F36" s="119">
        <f>ROUND((SUM(BH116:BH135)),  2)</f>
        <v>0</v>
      </c>
      <c r="I36" s="120">
        <v>0.15</v>
      </c>
      <c r="J36" s="119">
        <f>0</f>
        <v>0</v>
      </c>
      <c r="L36" s="35"/>
    </row>
    <row r="37" spans="2:12" s="1" customFormat="1" ht="14.45" hidden="1" customHeight="1">
      <c r="B37" s="35"/>
      <c r="E37" s="106" t="s">
        <v>47</v>
      </c>
      <c r="F37" s="119">
        <f>ROUND((SUM(BI116:BI135)),  2)</f>
        <v>0</v>
      </c>
      <c r="I37" s="120">
        <v>0</v>
      </c>
      <c r="J37" s="119">
        <f>0</f>
        <v>0</v>
      </c>
      <c r="L37" s="35"/>
    </row>
    <row r="38" spans="2:12" s="1" customFormat="1" ht="6.95" hidden="1" customHeight="1">
      <c r="B38" s="35"/>
      <c r="I38" s="107"/>
      <c r="L38" s="35"/>
    </row>
    <row r="39" spans="2:12" s="1" customFormat="1" ht="25.35" hidden="1" customHeight="1">
      <c r="B39" s="35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6"/>
      <c r="J39" s="127">
        <f>SUM(J30:J37)</f>
        <v>0</v>
      </c>
      <c r="K39" s="128"/>
      <c r="L39" s="35"/>
    </row>
    <row r="40" spans="2:12" s="1" customFormat="1" ht="14.45" hidden="1" customHeight="1">
      <c r="B40" s="35"/>
      <c r="I40" s="107"/>
      <c r="L40" s="35"/>
    </row>
    <row r="41" spans="2:12" ht="14.45" hidden="1" customHeight="1">
      <c r="B41" s="17"/>
      <c r="L41" s="17"/>
    </row>
    <row r="42" spans="2:12" ht="14.45" hidden="1" customHeight="1">
      <c r="B42" s="17"/>
      <c r="L42" s="17"/>
    </row>
    <row r="43" spans="2:12" ht="14.45" hidden="1" customHeight="1">
      <c r="B43" s="17"/>
      <c r="L43" s="17"/>
    </row>
    <row r="44" spans="2:12" ht="14.45" hidden="1" customHeight="1">
      <c r="B44" s="17"/>
      <c r="L44" s="17"/>
    </row>
    <row r="45" spans="2:12" ht="14.45" hidden="1" customHeight="1">
      <c r="B45" s="17"/>
      <c r="L45" s="17"/>
    </row>
    <row r="46" spans="2:12" ht="14.45" hidden="1" customHeight="1">
      <c r="B46" s="17"/>
      <c r="L46" s="17"/>
    </row>
    <row r="47" spans="2:12" ht="14.45" hidden="1" customHeight="1">
      <c r="B47" s="17"/>
      <c r="L47" s="17"/>
    </row>
    <row r="48" spans="2:12" ht="14.45" hidden="1" customHeight="1">
      <c r="B48" s="17"/>
      <c r="L48" s="17"/>
    </row>
    <row r="49" spans="2:12" ht="14.45" hidden="1" customHeight="1">
      <c r="B49" s="17"/>
      <c r="L49" s="17"/>
    </row>
    <row r="50" spans="2:12" s="1" customFormat="1" ht="14.45" hidden="1" customHeight="1">
      <c r="B50" s="35"/>
      <c r="D50" s="129" t="s">
        <v>51</v>
      </c>
      <c r="E50" s="130"/>
      <c r="F50" s="130"/>
      <c r="G50" s="129" t="s">
        <v>52</v>
      </c>
      <c r="H50" s="130"/>
      <c r="I50" s="131"/>
      <c r="J50" s="130"/>
      <c r="K50" s="130"/>
      <c r="L50" s="35"/>
    </row>
    <row r="51" spans="2:12" ht="11.25" hidden="1">
      <c r="B51" s="17"/>
      <c r="L51" s="17"/>
    </row>
    <row r="52" spans="2:12" ht="11.25" hidden="1">
      <c r="B52" s="17"/>
      <c r="L52" s="17"/>
    </row>
    <row r="53" spans="2:12" ht="11.25" hidden="1">
      <c r="B53" s="17"/>
      <c r="L53" s="17"/>
    </row>
    <row r="54" spans="2:12" ht="11.25" hidden="1">
      <c r="B54" s="17"/>
      <c r="L54" s="17"/>
    </row>
    <row r="55" spans="2:12" ht="11.25" hidden="1">
      <c r="B55" s="17"/>
      <c r="L55" s="17"/>
    </row>
    <row r="56" spans="2:12" ht="11.25" hidden="1">
      <c r="B56" s="17"/>
      <c r="L56" s="17"/>
    </row>
    <row r="57" spans="2:12" ht="11.25" hidden="1">
      <c r="B57" s="17"/>
      <c r="L57" s="17"/>
    </row>
    <row r="58" spans="2:12" ht="11.25" hidden="1">
      <c r="B58" s="17"/>
      <c r="L58" s="17"/>
    </row>
    <row r="59" spans="2:12" ht="11.25" hidden="1">
      <c r="B59" s="17"/>
      <c r="L59" s="17"/>
    </row>
    <row r="60" spans="2:12" ht="11.25" hidden="1">
      <c r="B60" s="17"/>
      <c r="L60" s="17"/>
    </row>
    <row r="61" spans="2:12" s="1" customFormat="1" ht="12.75" hidden="1">
      <c r="B61" s="35"/>
      <c r="D61" s="132" t="s">
        <v>53</v>
      </c>
      <c r="E61" s="133"/>
      <c r="F61" s="134" t="s">
        <v>54</v>
      </c>
      <c r="G61" s="132" t="s">
        <v>53</v>
      </c>
      <c r="H61" s="133"/>
      <c r="I61" s="135"/>
      <c r="J61" s="136" t="s">
        <v>54</v>
      </c>
      <c r="K61" s="133"/>
      <c r="L61" s="35"/>
    </row>
    <row r="62" spans="2:12" ht="11.25" hidden="1">
      <c r="B62" s="17"/>
      <c r="L62" s="17"/>
    </row>
    <row r="63" spans="2:12" ht="11.25" hidden="1">
      <c r="B63" s="17"/>
      <c r="L63" s="17"/>
    </row>
    <row r="64" spans="2:12" ht="11.25" hidden="1">
      <c r="B64" s="17"/>
      <c r="L64" s="17"/>
    </row>
    <row r="65" spans="2:12" s="1" customFormat="1" ht="12.75" hidden="1">
      <c r="B65" s="35"/>
      <c r="D65" s="129" t="s">
        <v>55</v>
      </c>
      <c r="E65" s="130"/>
      <c r="F65" s="130"/>
      <c r="G65" s="129" t="s">
        <v>56</v>
      </c>
      <c r="H65" s="130"/>
      <c r="I65" s="131"/>
      <c r="J65" s="130"/>
      <c r="K65" s="130"/>
      <c r="L65" s="35"/>
    </row>
    <row r="66" spans="2:12" ht="11.25" hidden="1">
      <c r="B66" s="17"/>
      <c r="L66" s="17"/>
    </row>
    <row r="67" spans="2:12" ht="11.25" hidden="1">
      <c r="B67" s="17"/>
      <c r="L67" s="17"/>
    </row>
    <row r="68" spans="2:12" ht="11.25" hidden="1">
      <c r="B68" s="17"/>
      <c r="L68" s="17"/>
    </row>
    <row r="69" spans="2:12" ht="11.25" hidden="1">
      <c r="B69" s="17"/>
      <c r="L69" s="17"/>
    </row>
    <row r="70" spans="2:12" ht="11.25" hidden="1">
      <c r="B70" s="17"/>
      <c r="L70" s="17"/>
    </row>
    <row r="71" spans="2:12" ht="11.25" hidden="1">
      <c r="B71" s="17"/>
      <c r="L71" s="17"/>
    </row>
    <row r="72" spans="2:12" ht="11.25" hidden="1">
      <c r="B72" s="17"/>
      <c r="L72" s="17"/>
    </row>
    <row r="73" spans="2:12" ht="11.25" hidden="1">
      <c r="B73" s="17"/>
      <c r="L73" s="17"/>
    </row>
    <row r="74" spans="2:12" ht="11.25" hidden="1">
      <c r="B74" s="17"/>
      <c r="L74" s="17"/>
    </row>
    <row r="75" spans="2:12" ht="11.25" hidden="1">
      <c r="B75" s="17"/>
      <c r="L75" s="17"/>
    </row>
    <row r="76" spans="2:12" s="1" customFormat="1" ht="12.75" hidden="1">
      <c r="B76" s="35"/>
      <c r="D76" s="132" t="s">
        <v>53</v>
      </c>
      <c r="E76" s="133"/>
      <c r="F76" s="134" t="s">
        <v>54</v>
      </c>
      <c r="G76" s="132" t="s">
        <v>53</v>
      </c>
      <c r="H76" s="133"/>
      <c r="I76" s="135"/>
      <c r="J76" s="136" t="s">
        <v>54</v>
      </c>
      <c r="K76" s="133"/>
      <c r="L76" s="35"/>
    </row>
    <row r="77" spans="2:12" s="1" customFormat="1" ht="14.45" hidden="1" customHeight="1">
      <c r="B77" s="137"/>
      <c r="C77" s="138"/>
      <c r="D77" s="138"/>
      <c r="E77" s="138"/>
      <c r="F77" s="138"/>
      <c r="G77" s="138"/>
      <c r="H77" s="138"/>
      <c r="I77" s="139"/>
      <c r="J77" s="138"/>
      <c r="K77" s="138"/>
      <c r="L77" s="35"/>
    </row>
    <row r="78" spans="2:12" ht="11.25" hidden="1"/>
    <row r="79" spans="2:12" ht="11.25" hidden="1"/>
    <row r="80" spans="2:12" ht="11.25" hidden="1"/>
    <row r="81" spans="2:47" s="1" customFormat="1" ht="6.95" hidden="1" customHeight="1">
      <c r="B81" s="140"/>
      <c r="C81" s="141"/>
      <c r="D81" s="141"/>
      <c r="E81" s="141"/>
      <c r="F81" s="141"/>
      <c r="G81" s="141"/>
      <c r="H81" s="141"/>
      <c r="I81" s="142"/>
      <c r="J81" s="141"/>
      <c r="K81" s="141"/>
      <c r="L81" s="35"/>
    </row>
    <row r="82" spans="2:47" s="1" customFormat="1" ht="24.95" hidden="1" customHeight="1">
      <c r="B82" s="31"/>
      <c r="C82" s="20" t="s">
        <v>107</v>
      </c>
      <c r="D82" s="32"/>
      <c r="E82" s="32"/>
      <c r="F82" s="32"/>
      <c r="G82" s="32"/>
      <c r="H82" s="32"/>
      <c r="I82" s="107"/>
      <c r="J82" s="32"/>
      <c r="K82" s="32"/>
      <c r="L82" s="35"/>
    </row>
    <row r="83" spans="2:47" s="1" customFormat="1" ht="6.95" hidden="1" customHeight="1">
      <c r="B83" s="31"/>
      <c r="C83" s="32"/>
      <c r="D83" s="32"/>
      <c r="E83" s="32"/>
      <c r="F83" s="32"/>
      <c r="G83" s="32"/>
      <c r="H83" s="32"/>
      <c r="I83" s="107"/>
      <c r="J83" s="32"/>
      <c r="K83" s="32"/>
      <c r="L83" s="35"/>
    </row>
    <row r="84" spans="2:47" s="1" customFormat="1" ht="12" hidden="1" customHeight="1">
      <c r="B84" s="31"/>
      <c r="C84" s="26" t="s">
        <v>16</v>
      </c>
      <c r="D84" s="32"/>
      <c r="E84" s="32"/>
      <c r="F84" s="32"/>
      <c r="G84" s="32"/>
      <c r="H84" s="32"/>
      <c r="I84" s="107"/>
      <c r="J84" s="32"/>
      <c r="K84" s="32"/>
      <c r="L84" s="35"/>
    </row>
    <row r="85" spans="2:47" s="1" customFormat="1" ht="16.5" hidden="1" customHeight="1">
      <c r="B85" s="31"/>
      <c r="C85" s="32"/>
      <c r="D85" s="32"/>
      <c r="E85" s="280" t="str">
        <f>E7</f>
        <v>Odstranění defektoskopických vad Karlovy Vary - Chodov</v>
      </c>
      <c r="F85" s="281"/>
      <c r="G85" s="281"/>
      <c r="H85" s="281"/>
      <c r="I85" s="107"/>
      <c r="J85" s="32"/>
      <c r="K85" s="32"/>
      <c r="L85" s="35"/>
    </row>
    <row r="86" spans="2:47" s="1" customFormat="1" ht="12" hidden="1" customHeight="1">
      <c r="B86" s="31"/>
      <c r="C86" s="26" t="s">
        <v>105</v>
      </c>
      <c r="D86" s="32"/>
      <c r="E86" s="32"/>
      <c r="F86" s="32"/>
      <c r="G86" s="32"/>
      <c r="H86" s="32"/>
      <c r="I86" s="107"/>
      <c r="J86" s="32"/>
      <c r="K86" s="32"/>
      <c r="L86" s="35"/>
    </row>
    <row r="87" spans="2:47" s="1" customFormat="1" ht="16.5" hidden="1" customHeight="1">
      <c r="B87" s="31"/>
      <c r="C87" s="32"/>
      <c r="D87" s="32"/>
      <c r="E87" s="252" t="str">
        <f>E9</f>
        <v>A.6 - VON</v>
      </c>
      <c r="F87" s="282"/>
      <c r="G87" s="282"/>
      <c r="H87" s="282"/>
      <c r="I87" s="107"/>
      <c r="J87" s="32"/>
      <c r="K87" s="32"/>
      <c r="L87" s="35"/>
    </row>
    <row r="88" spans="2:47" s="1" customFormat="1" ht="6.95" hidden="1" customHeight="1">
      <c r="B88" s="31"/>
      <c r="C88" s="32"/>
      <c r="D88" s="32"/>
      <c r="E88" s="32"/>
      <c r="F88" s="32"/>
      <c r="G88" s="32"/>
      <c r="H88" s="32"/>
      <c r="I88" s="107"/>
      <c r="J88" s="32"/>
      <c r="K88" s="32"/>
      <c r="L88" s="35"/>
    </row>
    <row r="89" spans="2:47" s="1" customFormat="1" ht="12" hidden="1" customHeight="1">
      <c r="B89" s="31"/>
      <c r="C89" s="26" t="s">
        <v>20</v>
      </c>
      <c r="D89" s="32"/>
      <c r="E89" s="32"/>
      <c r="F89" s="24" t="str">
        <f>F12</f>
        <v xml:space="preserve"> </v>
      </c>
      <c r="G89" s="32"/>
      <c r="H89" s="32"/>
      <c r="I89" s="109" t="s">
        <v>22</v>
      </c>
      <c r="J89" s="58" t="str">
        <f>IF(J12="","",J12)</f>
        <v>14. 6. 2019</v>
      </c>
      <c r="K89" s="32"/>
      <c r="L89" s="35"/>
    </row>
    <row r="90" spans="2:47" s="1" customFormat="1" ht="6.95" hidden="1" customHeight="1">
      <c r="B90" s="31"/>
      <c r="C90" s="32"/>
      <c r="D90" s="32"/>
      <c r="E90" s="32"/>
      <c r="F90" s="32"/>
      <c r="G90" s="32"/>
      <c r="H90" s="32"/>
      <c r="I90" s="107"/>
      <c r="J90" s="32"/>
      <c r="K90" s="32"/>
      <c r="L90" s="35"/>
    </row>
    <row r="91" spans="2:47" s="1" customFormat="1" ht="15.2" hidden="1" customHeight="1">
      <c r="B91" s="31"/>
      <c r="C91" s="26" t="s">
        <v>24</v>
      </c>
      <c r="D91" s="32"/>
      <c r="E91" s="32"/>
      <c r="F91" s="24" t="str">
        <f>E15</f>
        <v>SŽDC, s.o.; OŘ UNL - ST Karlovy Vary</v>
      </c>
      <c r="G91" s="32"/>
      <c r="H91" s="32"/>
      <c r="I91" s="109" t="s">
        <v>32</v>
      </c>
      <c r="J91" s="29" t="str">
        <f>E21</f>
        <v xml:space="preserve"> </v>
      </c>
      <c r="K91" s="32"/>
      <c r="L91" s="35"/>
    </row>
    <row r="92" spans="2:47" s="1" customFormat="1" ht="15.2" hidden="1" customHeight="1">
      <c r="B92" s="31"/>
      <c r="C92" s="26" t="s">
        <v>30</v>
      </c>
      <c r="D92" s="32"/>
      <c r="E92" s="32"/>
      <c r="F92" s="24" t="str">
        <f>IF(E18="","",E18)</f>
        <v>Vyplň údaj</v>
      </c>
      <c r="G92" s="32"/>
      <c r="H92" s="32"/>
      <c r="I92" s="109" t="s">
        <v>35</v>
      </c>
      <c r="J92" s="29" t="str">
        <f>E24</f>
        <v>Monika Roztočilová</v>
      </c>
      <c r="K92" s="32"/>
      <c r="L92" s="35"/>
    </row>
    <row r="93" spans="2:47" s="1" customFormat="1" ht="10.35" hidden="1" customHeight="1">
      <c r="B93" s="31"/>
      <c r="C93" s="32"/>
      <c r="D93" s="32"/>
      <c r="E93" s="32"/>
      <c r="F93" s="32"/>
      <c r="G93" s="32"/>
      <c r="H93" s="32"/>
      <c r="I93" s="107"/>
      <c r="J93" s="32"/>
      <c r="K93" s="32"/>
      <c r="L93" s="35"/>
    </row>
    <row r="94" spans="2:47" s="1" customFormat="1" ht="29.25" hidden="1" customHeight="1">
      <c r="B94" s="31"/>
      <c r="C94" s="143" t="s">
        <v>108</v>
      </c>
      <c r="D94" s="144"/>
      <c r="E94" s="144"/>
      <c r="F94" s="144"/>
      <c r="G94" s="144"/>
      <c r="H94" s="144"/>
      <c r="I94" s="145"/>
      <c r="J94" s="146" t="s">
        <v>109</v>
      </c>
      <c r="K94" s="144"/>
      <c r="L94" s="35"/>
    </row>
    <row r="95" spans="2:47" s="1" customFormat="1" ht="10.35" hidden="1" customHeight="1">
      <c r="B95" s="31"/>
      <c r="C95" s="32"/>
      <c r="D95" s="32"/>
      <c r="E95" s="32"/>
      <c r="F95" s="32"/>
      <c r="G95" s="32"/>
      <c r="H95" s="32"/>
      <c r="I95" s="107"/>
      <c r="J95" s="32"/>
      <c r="K95" s="32"/>
      <c r="L95" s="35"/>
    </row>
    <row r="96" spans="2:47" s="1" customFormat="1" ht="22.9" hidden="1" customHeight="1">
      <c r="B96" s="31"/>
      <c r="C96" s="147" t="s">
        <v>110</v>
      </c>
      <c r="D96" s="32"/>
      <c r="E96" s="32"/>
      <c r="F96" s="32"/>
      <c r="G96" s="32"/>
      <c r="H96" s="32"/>
      <c r="I96" s="107"/>
      <c r="J96" s="76">
        <f>J116</f>
        <v>0</v>
      </c>
      <c r="K96" s="32"/>
      <c r="L96" s="35"/>
      <c r="AU96" s="14" t="s">
        <v>111</v>
      </c>
    </row>
    <row r="97" spans="2:12" s="1" customFormat="1" ht="21.75" hidden="1" customHeight="1">
      <c r="B97" s="31"/>
      <c r="C97" s="32"/>
      <c r="D97" s="32"/>
      <c r="E97" s="32"/>
      <c r="F97" s="32"/>
      <c r="G97" s="32"/>
      <c r="H97" s="32"/>
      <c r="I97" s="107"/>
      <c r="J97" s="32"/>
      <c r="K97" s="32"/>
      <c r="L97" s="35"/>
    </row>
    <row r="98" spans="2:12" s="1" customFormat="1" ht="6.95" hidden="1" customHeight="1">
      <c r="B98" s="46"/>
      <c r="C98" s="47"/>
      <c r="D98" s="47"/>
      <c r="E98" s="47"/>
      <c r="F98" s="47"/>
      <c r="G98" s="47"/>
      <c r="H98" s="47"/>
      <c r="I98" s="139"/>
      <c r="J98" s="47"/>
      <c r="K98" s="47"/>
      <c r="L98" s="35"/>
    </row>
    <row r="99" spans="2:12" ht="11.25" hidden="1"/>
    <row r="100" spans="2:12" ht="11.25" hidden="1"/>
    <row r="101" spans="2:12" ht="11.25" hidden="1"/>
    <row r="102" spans="2:12" s="1" customFormat="1" ht="6.95" customHeight="1">
      <c r="B102" s="48"/>
      <c r="C102" s="49"/>
      <c r="D102" s="49"/>
      <c r="E102" s="49"/>
      <c r="F102" s="49"/>
      <c r="G102" s="49"/>
      <c r="H102" s="49"/>
      <c r="I102" s="142"/>
      <c r="J102" s="49"/>
      <c r="K102" s="49"/>
      <c r="L102" s="35"/>
    </row>
    <row r="103" spans="2:12" s="1" customFormat="1" ht="24.95" customHeight="1">
      <c r="B103" s="31"/>
      <c r="C103" s="20" t="s">
        <v>112</v>
      </c>
      <c r="D103" s="32"/>
      <c r="E103" s="32"/>
      <c r="F103" s="32"/>
      <c r="G103" s="32"/>
      <c r="H103" s="32"/>
      <c r="I103" s="107"/>
      <c r="J103" s="32"/>
      <c r="K103" s="32"/>
      <c r="L103" s="35"/>
    </row>
    <row r="104" spans="2:12" s="1" customFormat="1" ht="6.95" customHeight="1">
      <c r="B104" s="31"/>
      <c r="C104" s="32"/>
      <c r="D104" s="32"/>
      <c r="E104" s="32"/>
      <c r="F104" s="32"/>
      <c r="G104" s="32"/>
      <c r="H104" s="32"/>
      <c r="I104" s="107"/>
      <c r="J104" s="32"/>
      <c r="K104" s="32"/>
      <c r="L104" s="35"/>
    </row>
    <row r="105" spans="2:12" s="1" customFormat="1" ht="12" customHeight="1">
      <c r="B105" s="31"/>
      <c r="C105" s="26" t="s">
        <v>16</v>
      </c>
      <c r="D105" s="32"/>
      <c r="E105" s="32"/>
      <c r="F105" s="32"/>
      <c r="G105" s="32"/>
      <c r="H105" s="32"/>
      <c r="I105" s="107"/>
      <c r="J105" s="32"/>
      <c r="K105" s="32"/>
      <c r="L105" s="35"/>
    </row>
    <row r="106" spans="2:12" s="1" customFormat="1" ht="16.5" customHeight="1">
      <c r="B106" s="31"/>
      <c r="C106" s="32"/>
      <c r="D106" s="32"/>
      <c r="E106" s="280" t="str">
        <f>E7</f>
        <v>Odstranění defektoskopických vad Karlovy Vary - Chodov</v>
      </c>
      <c r="F106" s="281"/>
      <c r="G106" s="281"/>
      <c r="H106" s="281"/>
      <c r="I106" s="107"/>
      <c r="J106" s="32"/>
      <c r="K106" s="32"/>
      <c r="L106" s="35"/>
    </row>
    <row r="107" spans="2:12" s="1" customFormat="1" ht="12" customHeight="1">
      <c r="B107" s="31"/>
      <c r="C107" s="26" t="s">
        <v>105</v>
      </c>
      <c r="D107" s="32"/>
      <c r="E107" s="32"/>
      <c r="F107" s="32"/>
      <c r="G107" s="32"/>
      <c r="H107" s="32"/>
      <c r="I107" s="107"/>
      <c r="J107" s="32"/>
      <c r="K107" s="32"/>
      <c r="L107" s="35"/>
    </row>
    <row r="108" spans="2:12" s="1" customFormat="1" ht="16.5" customHeight="1">
      <c r="B108" s="31"/>
      <c r="C108" s="32"/>
      <c r="D108" s="32"/>
      <c r="E108" s="252" t="str">
        <f>E9</f>
        <v>A.6 - VON</v>
      </c>
      <c r="F108" s="282"/>
      <c r="G108" s="282"/>
      <c r="H108" s="282"/>
      <c r="I108" s="107"/>
      <c r="J108" s="32"/>
      <c r="K108" s="32"/>
      <c r="L108" s="35"/>
    </row>
    <row r="109" spans="2:12" s="1" customFormat="1" ht="6.95" customHeight="1">
      <c r="B109" s="31"/>
      <c r="C109" s="32"/>
      <c r="D109" s="32"/>
      <c r="E109" s="32"/>
      <c r="F109" s="32"/>
      <c r="G109" s="32"/>
      <c r="H109" s="32"/>
      <c r="I109" s="107"/>
      <c r="J109" s="32"/>
      <c r="K109" s="32"/>
      <c r="L109" s="35"/>
    </row>
    <row r="110" spans="2:12" s="1" customFormat="1" ht="12" customHeight="1">
      <c r="B110" s="31"/>
      <c r="C110" s="26" t="s">
        <v>20</v>
      </c>
      <c r="D110" s="32"/>
      <c r="E110" s="32"/>
      <c r="F110" s="24" t="str">
        <f>F12</f>
        <v xml:space="preserve"> </v>
      </c>
      <c r="G110" s="32"/>
      <c r="H110" s="32"/>
      <c r="I110" s="109" t="s">
        <v>22</v>
      </c>
      <c r="J110" s="58" t="str">
        <f>IF(J12="","",J12)</f>
        <v>14. 6. 2019</v>
      </c>
      <c r="K110" s="32"/>
      <c r="L110" s="35"/>
    </row>
    <row r="111" spans="2:12" s="1" customFormat="1" ht="6.95" customHeight="1">
      <c r="B111" s="31"/>
      <c r="C111" s="32"/>
      <c r="D111" s="32"/>
      <c r="E111" s="32"/>
      <c r="F111" s="32"/>
      <c r="G111" s="32"/>
      <c r="H111" s="32"/>
      <c r="I111" s="107"/>
      <c r="J111" s="32"/>
      <c r="K111" s="32"/>
      <c r="L111" s="35"/>
    </row>
    <row r="112" spans="2:12" s="1" customFormat="1" ht="15.2" customHeight="1">
      <c r="B112" s="31"/>
      <c r="C112" s="26" t="s">
        <v>24</v>
      </c>
      <c r="D112" s="32"/>
      <c r="E112" s="32"/>
      <c r="F112" s="24" t="str">
        <f>E15</f>
        <v>SŽDC, s.o.; OŘ UNL - ST Karlovy Vary</v>
      </c>
      <c r="G112" s="32"/>
      <c r="H112" s="32"/>
      <c r="I112" s="109" t="s">
        <v>32</v>
      </c>
      <c r="J112" s="29" t="str">
        <f>E21</f>
        <v xml:space="preserve"> </v>
      </c>
      <c r="K112" s="32"/>
      <c r="L112" s="35"/>
    </row>
    <row r="113" spans="2:65" s="1" customFormat="1" ht="15.2" customHeight="1">
      <c r="B113" s="31"/>
      <c r="C113" s="26" t="s">
        <v>30</v>
      </c>
      <c r="D113" s="32"/>
      <c r="E113" s="32"/>
      <c r="F113" s="24" t="str">
        <f>IF(E18="","",E18)</f>
        <v>Vyplň údaj</v>
      </c>
      <c r="G113" s="32"/>
      <c r="H113" s="32"/>
      <c r="I113" s="109" t="s">
        <v>35</v>
      </c>
      <c r="J113" s="29" t="str">
        <f>E24</f>
        <v>Monika Roztočilová</v>
      </c>
      <c r="K113" s="32"/>
      <c r="L113" s="35"/>
    </row>
    <row r="114" spans="2:65" s="1" customFormat="1" ht="10.35" customHeight="1">
      <c r="B114" s="31"/>
      <c r="C114" s="32"/>
      <c r="D114" s="32"/>
      <c r="E114" s="32"/>
      <c r="F114" s="32"/>
      <c r="G114" s="32"/>
      <c r="H114" s="32"/>
      <c r="I114" s="107"/>
      <c r="J114" s="32"/>
      <c r="K114" s="32"/>
      <c r="L114" s="35"/>
    </row>
    <row r="115" spans="2:65" s="8" customFormat="1" ht="29.25" customHeight="1">
      <c r="B115" s="148"/>
      <c r="C115" s="149" t="s">
        <v>113</v>
      </c>
      <c r="D115" s="150" t="s">
        <v>63</v>
      </c>
      <c r="E115" s="150" t="s">
        <v>59</v>
      </c>
      <c r="F115" s="150" t="s">
        <v>60</v>
      </c>
      <c r="G115" s="150" t="s">
        <v>114</v>
      </c>
      <c r="H115" s="150" t="s">
        <v>115</v>
      </c>
      <c r="I115" s="151" t="s">
        <v>116</v>
      </c>
      <c r="J115" s="150" t="s">
        <v>109</v>
      </c>
      <c r="K115" s="152" t="s">
        <v>117</v>
      </c>
      <c r="L115" s="153"/>
      <c r="M115" s="67" t="s">
        <v>1</v>
      </c>
      <c r="N115" s="68" t="s">
        <v>42</v>
      </c>
      <c r="O115" s="68" t="s">
        <v>118</v>
      </c>
      <c r="P115" s="68" t="s">
        <v>119</v>
      </c>
      <c r="Q115" s="68" t="s">
        <v>120</v>
      </c>
      <c r="R115" s="68" t="s">
        <v>121</v>
      </c>
      <c r="S115" s="68" t="s">
        <v>122</v>
      </c>
      <c r="T115" s="69" t="s">
        <v>123</v>
      </c>
    </row>
    <row r="116" spans="2:65" s="1" customFormat="1" ht="22.9" customHeight="1">
      <c r="B116" s="31"/>
      <c r="C116" s="74" t="s">
        <v>124</v>
      </c>
      <c r="D116" s="32"/>
      <c r="E116" s="32"/>
      <c r="F116" s="32"/>
      <c r="G116" s="32"/>
      <c r="H116" s="32"/>
      <c r="I116" s="107"/>
      <c r="J116" s="154">
        <f>BK116</f>
        <v>0</v>
      </c>
      <c r="K116" s="32"/>
      <c r="L116" s="35"/>
      <c r="M116" s="70"/>
      <c r="N116" s="71"/>
      <c r="O116" s="71"/>
      <c r="P116" s="155">
        <f>SUM(P117:P135)</f>
        <v>0</v>
      </c>
      <c r="Q116" s="71"/>
      <c r="R116" s="155">
        <f>SUM(R117:R135)</f>
        <v>0</v>
      </c>
      <c r="S116" s="71"/>
      <c r="T116" s="156">
        <f>SUM(T117:T135)</f>
        <v>0</v>
      </c>
      <c r="AT116" s="14" t="s">
        <v>77</v>
      </c>
      <c r="AU116" s="14" t="s">
        <v>111</v>
      </c>
      <c r="BK116" s="157">
        <f>SUM(BK117:BK135)</f>
        <v>0</v>
      </c>
    </row>
    <row r="117" spans="2:65" s="1" customFormat="1" ht="24" customHeight="1">
      <c r="B117" s="31"/>
      <c r="C117" s="158" t="s">
        <v>86</v>
      </c>
      <c r="D117" s="158" t="s">
        <v>125</v>
      </c>
      <c r="E117" s="159" t="s">
        <v>430</v>
      </c>
      <c r="F117" s="160" t="s">
        <v>431</v>
      </c>
      <c r="G117" s="161" t="s">
        <v>128</v>
      </c>
      <c r="H117" s="162">
        <v>2</v>
      </c>
      <c r="I117" s="163"/>
      <c r="J117" s="164">
        <f>ROUND(I117*H117,2)</f>
        <v>0</v>
      </c>
      <c r="K117" s="160" t="s">
        <v>129</v>
      </c>
      <c r="L117" s="35"/>
      <c r="M117" s="165" t="s">
        <v>1</v>
      </c>
      <c r="N117" s="166" t="s">
        <v>43</v>
      </c>
      <c r="O117" s="63"/>
      <c r="P117" s="167">
        <f>O117*H117</f>
        <v>0</v>
      </c>
      <c r="Q117" s="167">
        <v>0</v>
      </c>
      <c r="R117" s="167">
        <f>Q117*H117</f>
        <v>0</v>
      </c>
      <c r="S117" s="167">
        <v>0</v>
      </c>
      <c r="T117" s="168">
        <f>S117*H117</f>
        <v>0</v>
      </c>
      <c r="AR117" s="169" t="s">
        <v>130</v>
      </c>
      <c r="AT117" s="169" t="s">
        <v>125</v>
      </c>
      <c r="AU117" s="169" t="s">
        <v>78</v>
      </c>
      <c r="AY117" s="14" t="s">
        <v>131</v>
      </c>
      <c r="BE117" s="170">
        <f>IF(N117="základní",J117,0)</f>
        <v>0</v>
      </c>
      <c r="BF117" s="170">
        <f>IF(N117="snížená",J117,0)</f>
        <v>0</v>
      </c>
      <c r="BG117" s="170">
        <f>IF(N117="zákl. přenesená",J117,0)</f>
        <v>0</v>
      </c>
      <c r="BH117" s="170">
        <f>IF(N117="sníž. přenesená",J117,0)</f>
        <v>0</v>
      </c>
      <c r="BI117" s="170">
        <f>IF(N117="nulová",J117,0)</f>
        <v>0</v>
      </c>
      <c r="BJ117" s="14" t="s">
        <v>86</v>
      </c>
      <c r="BK117" s="170">
        <f>ROUND(I117*H117,2)</f>
        <v>0</v>
      </c>
      <c r="BL117" s="14" t="s">
        <v>130</v>
      </c>
      <c r="BM117" s="169" t="s">
        <v>432</v>
      </c>
    </row>
    <row r="118" spans="2:65" s="1" customFormat="1" ht="48.75">
      <c r="B118" s="31"/>
      <c r="C118" s="32"/>
      <c r="D118" s="171" t="s">
        <v>133</v>
      </c>
      <c r="E118" s="32"/>
      <c r="F118" s="172" t="s">
        <v>433</v>
      </c>
      <c r="G118" s="32"/>
      <c r="H118" s="32"/>
      <c r="I118" s="107"/>
      <c r="J118" s="32"/>
      <c r="K118" s="32"/>
      <c r="L118" s="35"/>
      <c r="M118" s="173"/>
      <c r="N118" s="63"/>
      <c r="O118" s="63"/>
      <c r="P118" s="63"/>
      <c r="Q118" s="63"/>
      <c r="R118" s="63"/>
      <c r="S118" s="63"/>
      <c r="T118" s="64"/>
      <c r="AT118" s="14" t="s">
        <v>133</v>
      </c>
      <c r="AU118" s="14" t="s">
        <v>78</v>
      </c>
    </row>
    <row r="119" spans="2:65" s="1" customFormat="1" ht="24" customHeight="1">
      <c r="B119" s="31"/>
      <c r="C119" s="158" t="s">
        <v>202</v>
      </c>
      <c r="D119" s="158" t="s">
        <v>125</v>
      </c>
      <c r="E119" s="159" t="s">
        <v>434</v>
      </c>
      <c r="F119" s="160" t="s">
        <v>435</v>
      </c>
      <c r="G119" s="161" t="s">
        <v>146</v>
      </c>
      <c r="H119" s="162">
        <v>28.251999999999999</v>
      </c>
      <c r="I119" s="163"/>
      <c r="J119" s="164">
        <f>ROUND(I119*H119,2)</f>
        <v>0</v>
      </c>
      <c r="K119" s="160" t="s">
        <v>129</v>
      </c>
      <c r="L119" s="35"/>
      <c r="M119" s="165" t="s">
        <v>1</v>
      </c>
      <c r="N119" s="166" t="s">
        <v>43</v>
      </c>
      <c r="O119" s="63"/>
      <c r="P119" s="167">
        <f>O119*H119</f>
        <v>0</v>
      </c>
      <c r="Q119" s="167">
        <v>0</v>
      </c>
      <c r="R119" s="167">
        <f>Q119*H119</f>
        <v>0</v>
      </c>
      <c r="S119" s="167">
        <v>0</v>
      </c>
      <c r="T119" s="168">
        <f>S119*H119</f>
        <v>0</v>
      </c>
      <c r="AR119" s="169" t="s">
        <v>130</v>
      </c>
      <c r="AT119" s="169" t="s">
        <v>125</v>
      </c>
      <c r="AU119" s="169" t="s">
        <v>78</v>
      </c>
      <c r="AY119" s="14" t="s">
        <v>131</v>
      </c>
      <c r="BE119" s="170">
        <f>IF(N119="základní",J119,0)</f>
        <v>0</v>
      </c>
      <c r="BF119" s="170">
        <f>IF(N119="snížená",J119,0)</f>
        <v>0</v>
      </c>
      <c r="BG119" s="170">
        <f>IF(N119="zákl. přenesená",J119,0)</f>
        <v>0</v>
      </c>
      <c r="BH119" s="170">
        <f>IF(N119="sníž. přenesená",J119,0)</f>
        <v>0</v>
      </c>
      <c r="BI119" s="170">
        <f>IF(N119="nulová",J119,0)</f>
        <v>0</v>
      </c>
      <c r="BJ119" s="14" t="s">
        <v>86</v>
      </c>
      <c r="BK119" s="170">
        <f>ROUND(I119*H119,2)</f>
        <v>0</v>
      </c>
      <c r="BL119" s="14" t="s">
        <v>130</v>
      </c>
      <c r="BM119" s="169" t="s">
        <v>436</v>
      </c>
    </row>
    <row r="120" spans="2:65" s="1" customFormat="1" ht="68.25">
      <c r="B120" s="31"/>
      <c r="C120" s="32"/>
      <c r="D120" s="171" t="s">
        <v>133</v>
      </c>
      <c r="E120" s="32"/>
      <c r="F120" s="172" t="s">
        <v>437</v>
      </c>
      <c r="G120" s="32"/>
      <c r="H120" s="32"/>
      <c r="I120" s="107"/>
      <c r="J120" s="32"/>
      <c r="K120" s="32"/>
      <c r="L120" s="35"/>
      <c r="M120" s="173"/>
      <c r="N120" s="63"/>
      <c r="O120" s="63"/>
      <c r="P120" s="63"/>
      <c r="Q120" s="63"/>
      <c r="R120" s="63"/>
      <c r="S120" s="63"/>
      <c r="T120" s="64"/>
      <c r="AT120" s="14" t="s">
        <v>133</v>
      </c>
      <c r="AU120" s="14" t="s">
        <v>78</v>
      </c>
    </row>
    <row r="121" spans="2:65" s="1" customFormat="1" ht="29.25">
      <c r="B121" s="31"/>
      <c r="C121" s="32"/>
      <c r="D121" s="171" t="s">
        <v>135</v>
      </c>
      <c r="E121" s="32"/>
      <c r="F121" s="174" t="s">
        <v>438</v>
      </c>
      <c r="G121" s="32"/>
      <c r="H121" s="32"/>
      <c r="I121" s="107"/>
      <c r="J121" s="32"/>
      <c r="K121" s="32"/>
      <c r="L121" s="35"/>
      <c r="M121" s="173"/>
      <c r="N121" s="63"/>
      <c r="O121" s="63"/>
      <c r="P121" s="63"/>
      <c r="Q121" s="63"/>
      <c r="R121" s="63"/>
      <c r="S121" s="63"/>
      <c r="T121" s="64"/>
      <c r="AT121" s="14" t="s">
        <v>135</v>
      </c>
      <c r="AU121" s="14" t="s">
        <v>78</v>
      </c>
    </row>
    <row r="122" spans="2:65" s="1" customFormat="1" ht="24" customHeight="1">
      <c r="B122" s="31"/>
      <c r="C122" s="158" t="s">
        <v>8</v>
      </c>
      <c r="D122" s="158" t="s">
        <v>125</v>
      </c>
      <c r="E122" s="159" t="s">
        <v>439</v>
      </c>
      <c r="F122" s="160" t="s">
        <v>440</v>
      </c>
      <c r="G122" s="161" t="s">
        <v>441</v>
      </c>
      <c r="H122" s="231">
        <v>1</v>
      </c>
      <c r="I122" s="163"/>
      <c r="J122" s="164">
        <f>ROUND(I122*H122,2)</f>
        <v>0</v>
      </c>
      <c r="K122" s="160" t="s">
        <v>129</v>
      </c>
      <c r="L122" s="35"/>
      <c r="M122" s="165" t="s">
        <v>1</v>
      </c>
      <c r="N122" s="166" t="s">
        <v>43</v>
      </c>
      <c r="O122" s="63"/>
      <c r="P122" s="167">
        <f>O122*H122</f>
        <v>0</v>
      </c>
      <c r="Q122" s="167">
        <v>0</v>
      </c>
      <c r="R122" s="167">
        <f>Q122*H122</f>
        <v>0</v>
      </c>
      <c r="S122" s="167">
        <v>0</v>
      </c>
      <c r="T122" s="168">
        <f>S122*H122</f>
        <v>0</v>
      </c>
      <c r="AR122" s="169" t="s">
        <v>130</v>
      </c>
      <c r="AT122" s="169" t="s">
        <v>125</v>
      </c>
      <c r="AU122" s="169" t="s">
        <v>78</v>
      </c>
      <c r="AY122" s="14" t="s">
        <v>131</v>
      </c>
      <c r="BE122" s="170">
        <f>IF(N122="základní",J122,0)</f>
        <v>0</v>
      </c>
      <c r="BF122" s="170">
        <f>IF(N122="snížená",J122,0)</f>
        <v>0</v>
      </c>
      <c r="BG122" s="170">
        <f>IF(N122="zákl. přenesená",J122,0)</f>
        <v>0</v>
      </c>
      <c r="BH122" s="170">
        <f>IF(N122="sníž. přenesená",J122,0)</f>
        <v>0</v>
      </c>
      <c r="BI122" s="170">
        <f>IF(N122="nulová",J122,0)</f>
        <v>0</v>
      </c>
      <c r="BJ122" s="14" t="s">
        <v>86</v>
      </c>
      <c r="BK122" s="170">
        <f>ROUND(I122*H122,2)</f>
        <v>0</v>
      </c>
      <c r="BL122" s="14" t="s">
        <v>130</v>
      </c>
      <c r="BM122" s="169" t="s">
        <v>442</v>
      </c>
    </row>
    <row r="123" spans="2:65" s="1" customFormat="1" ht="11.25">
      <c r="B123" s="31"/>
      <c r="C123" s="32"/>
      <c r="D123" s="171" t="s">
        <v>133</v>
      </c>
      <c r="E123" s="32"/>
      <c r="F123" s="172" t="s">
        <v>440</v>
      </c>
      <c r="G123" s="32"/>
      <c r="H123" s="32"/>
      <c r="I123" s="107"/>
      <c r="J123" s="32"/>
      <c r="K123" s="32"/>
      <c r="L123" s="35"/>
      <c r="M123" s="173"/>
      <c r="N123" s="63"/>
      <c r="O123" s="63"/>
      <c r="P123" s="63"/>
      <c r="Q123" s="63"/>
      <c r="R123" s="63"/>
      <c r="S123" s="63"/>
      <c r="T123" s="64"/>
      <c r="AT123" s="14" t="s">
        <v>133</v>
      </c>
      <c r="AU123" s="14" t="s">
        <v>78</v>
      </c>
    </row>
    <row r="124" spans="2:65" s="1" customFormat="1" ht="58.5">
      <c r="B124" s="31"/>
      <c r="C124" s="32"/>
      <c r="D124" s="171" t="s">
        <v>135</v>
      </c>
      <c r="E124" s="32"/>
      <c r="F124" s="174" t="s">
        <v>443</v>
      </c>
      <c r="G124" s="32"/>
      <c r="H124" s="32"/>
      <c r="I124" s="107"/>
      <c r="J124" s="32"/>
      <c r="K124" s="32"/>
      <c r="L124" s="35"/>
      <c r="M124" s="173"/>
      <c r="N124" s="63"/>
      <c r="O124" s="63"/>
      <c r="P124" s="63"/>
      <c r="Q124" s="63"/>
      <c r="R124" s="63"/>
      <c r="S124" s="63"/>
      <c r="T124" s="64"/>
      <c r="AT124" s="14" t="s">
        <v>135</v>
      </c>
      <c r="AU124" s="14" t="s">
        <v>78</v>
      </c>
    </row>
    <row r="125" spans="2:65" s="1" customFormat="1" ht="24" customHeight="1">
      <c r="B125" s="31"/>
      <c r="C125" s="158" t="s">
        <v>216</v>
      </c>
      <c r="D125" s="158" t="s">
        <v>125</v>
      </c>
      <c r="E125" s="159" t="s">
        <v>444</v>
      </c>
      <c r="F125" s="160" t="s">
        <v>445</v>
      </c>
      <c r="G125" s="161" t="s">
        <v>441</v>
      </c>
      <c r="H125" s="231">
        <v>1</v>
      </c>
      <c r="I125" s="163"/>
      <c r="J125" s="164">
        <f>ROUND(I125*H125,2)</f>
        <v>0</v>
      </c>
      <c r="K125" s="160" t="s">
        <v>129</v>
      </c>
      <c r="L125" s="35"/>
      <c r="M125" s="165" t="s">
        <v>1</v>
      </c>
      <c r="N125" s="166" t="s">
        <v>43</v>
      </c>
      <c r="O125" s="63"/>
      <c r="P125" s="167">
        <f>O125*H125</f>
        <v>0</v>
      </c>
      <c r="Q125" s="167">
        <v>0</v>
      </c>
      <c r="R125" s="167">
        <f>Q125*H125</f>
        <v>0</v>
      </c>
      <c r="S125" s="167">
        <v>0</v>
      </c>
      <c r="T125" s="168">
        <f>S125*H125</f>
        <v>0</v>
      </c>
      <c r="AR125" s="169" t="s">
        <v>130</v>
      </c>
      <c r="AT125" s="169" t="s">
        <v>125</v>
      </c>
      <c r="AU125" s="169" t="s">
        <v>78</v>
      </c>
      <c r="AY125" s="14" t="s">
        <v>131</v>
      </c>
      <c r="BE125" s="170">
        <f>IF(N125="základní",J125,0)</f>
        <v>0</v>
      </c>
      <c r="BF125" s="170">
        <f>IF(N125="snížená",J125,0)</f>
        <v>0</v>
      </c>
      <c r="BG125" s="170">
        <f>IF(N125="zákl. přenesená",J125,0)</f>
        <v>0</v>
      </c>
      <c r="BH125" s="170">
        <f>IF(N125="sníž. přenesená",J125,0)</f>
        <v>0</v>
      </c>
      <c r="BI125" s="170">
        <f>IF(N125="nulová",J125,0)</f>
        <v>0</v>
      </c>
      <c r="BJ125" s="14" t="s">
        <v>86</v>
      </c>
      <c r="BK125" s="170">
        <f>ROUND(I125*H125,2)</f>
        <v>0</v>
      </c>
      <c r="BL125" s="14" t="s">
        <v>130</v>
      </c>
      <c r="BM125" s="169" t="s">
        <v>446</v>
      </c>
    </row>
    <row r="126" spans="2:65" s="1" customFormat="1" ht="48.75">
      <c r="B126" s="31"/>
      <c r="C126" s="32"/>
      <c r="D126" s="171" t="s">
        <v>133</v>
      </c>
      <c r="E126" s="32"/>
      <c r="F126" s="172" t="s">
        <v>447</v>
      </c>
      <c r="G126" s="32"/>
      <c r="H126" s="32"/>
      <c r="I126" s="107"/>
      <c r="J126" s="32"/>
      <c r="K126" s="32"/>
      <c r="L126" s="35"/>
      <c r="M126" s="173"/>
      <c r="N126" s="63"/>
      <c r="O126" s="63"/>
      <c r="P126" s="63"/>
      <c r="Q126" s="63"/>
      <c r="R126" s="63"/>
      <c r="S126" s="63"/>
      <c r="T126" s="64"/>
      <c r="AT126" s="14" t="s">
        <v>133</v>
      </c>
      <c r="AU126" s="14" t="s">
        <v>78</v>
      </c>
    </row>
    <row r="127" spans="2:65" s="1" customFormat="1" ht="39">
      <c r="B127" s="31"/>
      <c r="C127" s="32"/>
      <c r="D127" s="171" t="s">
        <v>135</v>
      </c>
      <c r="E127" s="32"/>
      <c r="F127" s="174" t="s">
        <v>448</v>
      </c>
      <c r="G127" s="32"/>
      <c r="H127" s="32"/>
      <c r="I127" s="107"/>
      <c r="J127" s="32"/>
      <c r="K127" s="32"/>
      <c r="L127" s="35"/>
      <c r="M127" s="173"/>
      <c r="N127" s="63"/>
      <c r="O127" s="63"/>
      <c r="P127" s="63"/>
      <c r="Q127" s="63"/>
      <c r="R127" s="63"/>
      <c r="S127" s="63"/>
      <c r="T127" s="64"/>
      <c r="AT127" s="14" t="s">
        <v>135</v>
      </c>
      <c r="AU127" s="14" t="s">
        <v>78</v>
      </c>
    </row>
    <row r="128" spans="2:65" s="1" customFormat="1" ht="60" customHeight="1">
      <c r="B128" s="31"/>
      <c r="C128" s="158" t="s">
        <v>196</v>
      </c>
      <c r="D128" s="158" t="s">
        <v>125</v>
      </c>
      <c r="E128" s="159" t="s">
        <v>449</v>
      </c>
      <c r="F128" s="160" t="s">
        <v>450</v>
      </c>
      <c r="G128" s="161" t="s">
        <v>441</v>
      </c>
      <c r="H128" s="231">
        <v>1.3</v>
      </c>
      <c r="I128" s="163"/>
      <c r="J128" s="164">
        <f>ROUND(I128*H128,2)</f>
        <v>0</v>
      </c>
      <c r="K128" s="160" t="s">
        <v>129</v>
      </c>
      <c r="L128" s="35"/>
      <c r="M128" s="165" t="s">
        <v>1</v>
      </c>
      <c r="N128" s="166" t="s">
        <v>43</v>
      </c>
      <c r="O128" s="63"/>
      <c r="P128" s="167">
        <f>O128*H128</f>
        <v>0</v>
      </c>
      <c r="Q128" s="167">
        <v>0</v>
      </c>
      <c r="R128" s="167">
        <f>Q128*H128</f>
        <v>0</v>
      </c>
      <c r="S128" s="167">
        <v>0</v>
      </c>
      <c r="T128" s="168">
        <f>S128*H128</f>
        <v>0</v>
      </c>
      <c r="AR128" s="169" t="s">
        <v>130</v>
      </c>
      <c r="AT128" s="169" t="s">
        <v>125</v>
      </c>
      <c r="AU128" s="169" t="s">
        <v>78</v>
      </c>
      <c r="AY128" s="14" t="s">
        <v>131</v>
      </c>
      <c r="BE128" s="170">
        <f>IF(N128="základní",J128,0)</f>
        <v>0</v>
      </c>
      <c r="BF128" s="170">
        <f>IF(N128="snížená",J128,0)</f>
        <v>0</v>
      </c>
      <c r="BG128" s="170">
        <f>IF(N128="zákl. přenesená",J128,0)</f>
        <v>0</v>
      </c>
      <c r="BH128" s="170">
        <f>IF(N128="sníž. přenesená",J128,0)</f>
        <v>0</v>
      </c>
      <c r="BI128" s="170">
        <f>IF(N128="nulová",J128,0)</f>
        <v>0</v>
      </c>
      <c r="BJ128" s="14" t="s">
        <v>86</v>
      </c>
      <c r="BK128" s="170">
        <f>ROUND(I128*H128,2)</f>
        <v>0</v>
      </c>
      <c r="BL128" s="14" t="s">
        <v>130</v>
      </c>
      <c r="BM128" s="169" t="s">
        <v>451</v>
      </c>
    </row>
    <row r="129" spans="2:65" s="1" customFormat="1" ht="39">
      <c r="B129" s="31"/>
      <c r="C129" s="32"/>
      <c r="D129" s="171" t="s">
        <v>133</v>
      </c>
      <c r="E129" s="32"/>
      <c r="F129" s="172" t="s">
        <v>450</v>
      </c>
      <c r="G129" s="32"/>
      <c r="H129" s="32"/>
      <c r="I129" s="107"/>
      <c r="J129" s="32"/>
      <c r="K129" s="32"/>
      <c r="L129" s="35"/>
      <c r="M129" s="173"/>
      <c r="N129" s="63"/>
      <c r="O129" s="63"/>
      <c r="P129" s="63"/>
      <c r="Q129" s="63"/>
      <c r="R129" s="63"/>
      <c r="S129" s="63"/>
      <c r="T129" s="64"/>
      <c r="AT129" s="14" t="s">
        <v>133</v>
      </c>
      <c r="AU129" s="14" t="s">
        <v>78</v>
      </c>
    </row>
    <row r="130" spans="2:65" s="1" customFormat="1" ht="39">
      <c r="B130" s="31"/>
      <c r="C130" s="32"/>
      <c r="D130" s="171" t="s">
        <v>135</v>
      </c>
      <c r="E130" s="32"/>
      <c r="F130" s="174" t="s">
        <v>452</v>
      </c>
      <c r="G130" s="32"/>
      <c r="H130" s="32"/>
      <c r="I130" s="107"/>
      <c r="J130" s="32"/>
      <c r="K130" s="32"/>
      <c r="L130" s="35"/>
      <c r="M130" s="173"/>
      <c r="N130" s="63"/>
      <c r="O130" s="63"/>
      <c r="P130" s="63"/>
      <c r="Q130" s="63"/>
      <c r="R130" s="63"/>
      <c r="S130" s="63"/>
      <c r="T130" s="64"/>
      <c r="AT130" s="14" t="s">
        <v>135</v>
      </c>
      <c r="AU130" s="14" t="s">
        <v>78</v>
      </c>
    </row>
    <row r="131" spans="2:65" s="1" customFormat="1" ht="24" customHeight="1">
      <c r="B131" s="31"/>
      <c r="C131" s="158" t="s">
        <v>227</v>
      </c>
      <c r="D131" s="158" t="s">
        <v>125</v>
      </c>
      <c r="E131" s="159" t="s">
        <v>453</v>
      </c>
      <c r="F131" s="160" t="s">
        <v>454</v>
      </c>
      <c r="G131" s="161" t="s">
        <v>139</v>
      </c>
      <c r="H131" s="162">
        <v>6608</v>
      </c>
      <c r="I131" s="163"/>
      <c r="J131" s="164">
        <f>ROUND(I131*H131,2)</f>
        <v>0</v>
      </c>
      <c r="K131" s="160" t="s">
        <v>129</v>
      </c>
      <c r="L131" s="35"/>
      <c r="M131" s="165" t="s">
        <v>1</v>
      </c>
      <c r="N131" s="166" t="s">
        <v>43</v>
      </c>
      <c r="O131" s="63"/>
      <c r="P131" s="167">
        <f>O131*H131</f>
        <v>0</v>
      </c>
      <c r="Q131" s="167">
        <v>0</v>
      </c>
      <c r="R131" s="167">
        <f>Q131*H131</f>
        <v>0</v>
      </c>
      <c r="S131" s="167">
        <v>0</v>
      </c>
      <c r="T131" s="168">
        <f>S131*H131</f>
        <v>0</v>
      </c>
      <c r="AR131" s="169" t="s">
        <v>130</v>
      </c>
      <c r="AT131" s="169" t="s">
        <v>125</v>
      </c>
      <c r="AU131" s="169" t="s">
        <v>78</v>
      </c>
      <c r="AY131" s="14" t="s">
        <v>131</v>
      </c>
      <c r="BE131" s="170">
        <f>IF(N131="základní",J131,0)</f>
        <v>0</v>
      </c>
      <c r="BF131" s="170">
        <f>IF(N131="snížená",J131,0)</f>
        <v>0</v>
      </c>
      <c r="BG131" s="170">
        <f>IF(N131="zákl. přenesená",J131,0)</f>
        <v>0</v>
      </c>
      <c r="BH131" s="170">
        <f>IF(N131="sníž. přenesená",J131,0)</f>
        <v>0</v>
      </c>
      <c r="BI131" s="170">
        <f>IF(N131="nulová",J131,0)</f>
        <v>0</v>
      </c>
      <c r="BJ131" s="14" t="s">
        <v>86</v>
      </c>
      <c r="BK131" s="170">
        <f>ROUND(I131*H131,2)</f>
        <v>0</v>
      </c>
      <c r="BL131" s="14" t="s">
        <v>130</v>
      </c>
      <c r="BM131" s="169" t="s">
        <v>455</v>
      </c>
    </row>
    <row r="132" spans="2:65" s="1" customFormat="1" ht="58.5">
      <c r="B132" s="31"/>
      <c r="C132" s="32"/>
      <c r="D132" s="171" t="s">
        <v>133</v>
      </c>
      <c r="E132" s="32"/>
      <c r="F132" s="172" t="s">
        <v>456</v>
      </c>
      <c r="G132" s="32"/>
      <c r="H132" s="32"/>
      <c r="I132" s="107"/>
      <c r="J132" s="32"/>
      <c r="K132" s="32"/>
      <c r="L132" s="35"/>
      <c r="M132" s="173"/>
      <c r="N132" s="63"/>
      <c r="O132" s="63"/>
      <c r="P132" s="63"/>
      <c r="Q132" s="63"/>
      <c r="R132" s="63"/>
      <c r="S132" s="63"/>
      <c r="T132" s="64"/>
      <c r="AT132" s="14" t="s">
        <v>133</v>
      </c>
      <c r="AU132" s="14" t="s">
        <v>78</v>
      </c>
    </row>
    <row r="133" spans="2:65" s="1" customFormat="1" ht="24" customHeight="1">
      <c r="B133" s="31"/>
      <c r="C133" s="158" t="s">
        <v>185</v>
      </c>
      <c r="D133" s="158" t="s">
        <v>125</v>
      </c>
      <c r="E133" s="159" t="s">
        <v>457</v>
      </c>
      <c r="F133" s="160" t="s">
        <v>458</v>
      </c>
      <c r="G133" s="161" t="s">
        <v>441</v>
      </c>
      <c r="H133" s="231">
        <v>4</v>
      </c>
      <c r="I133" s="163"/>
      <c r="J133" s="164">
        <f>ROUND(I133*H133,2)</f>
        <v>0</v>
      </c>
      <c r="K133" s="160" t="s">
        <v>129</v>
      </c>
      <c r="L133" s="35"/>
      <c r="M133" s="165" t="s">
        <v>1</v>
      </c>
      <c r="N133" s="166" t="s">
        <v>43</v>
      </c>
      <c r="O133" s="63"/>
      <c r="P133" s="167">
        <f>O133*H133</f>
        <v>0</v>
      </c>
      <c r="Q133" s="167">
        <v>0</v>
      </c>
      <c r="R133" s="167">
        <f>Q133*H133</f>
        <v>0</v>
      </c>
      <c r="S133" s="167">
        <v>0</v>
      </c>
      <c r="T133" s="168">
        <f>S133*H133</f>
        <v>0</v>
      </c>
      <c r="AR133" s="169" t="s">
        <v>130</v>
      </c>
      <c r="AT133" s="169" t="s">
        <v>125</v>
      </c>
      <c r="AU133" s="169" t="s">
        <v>78</v>
      </c>
      <c r="AY133" s="14" t="s">
        <v>131</v>
      </c>
      <c r="BE133" s="170">
        <f>IF(N133="základní",J133,0)</f>
        <v>0</v>
      </c>
      <c r="BF133" s="170">
        <f>IF(N133="snížená",J133,0)</f>
        <v>0</v>
      </c>
      <c r="BG133" s="170">
        <f>IF(N133="zákl. přenesená",J133,0)</f>
        <v>0</v>
      </c>
      <c r="BH133" s="170">
        <f>IF(N133="sníž. přenesená",J133,0)</f>
        <v>0</v>
      </c>
      <c r="BI133" s="170">
        <f>IF(N133="nulová",J133,0)</f>
        <v>0</v>
      </c>
      <c r="BJ133" s="14" t="s">
        <v>86</v>
      </c>
      <c r="BK133" s="170">
        <f>ROUND(I133*H133,2)</f>
        <v>0</v>
      </c>
      <c r="BL133" s="14" t="s">
        <v>130</v>
      </c>
      <c r="BM133" s="169" t="s">
        <v>459</v>
      </c>
    </row>
    <row r="134" spans="2:65" s="1" customFormat="1" ht="11.25">
      <c r="B134" s="31"/>
      <c r="C134" s="32"/>
      <c r="D134" s="171" t="s">
        <v>133</v>
      </c>
      <c r="E134" s="32"/>
      <c r="F134" s="172" t="s">
        <v>458</v>
      </c>
      <c r="G134" s="32"/>
      <c r="H134" s="32"/>
      <c r="I134" s="107"/>
      <c r="J134" s="32"/>
      <c r="K134" s="32"/>
      <c r="L134" s="35"/>
      <c r="M134" s="173"/>
      <c r="N134" s="63"/>
      <c r="O134" s="63"/>
      <c r="P134" s="63"/>
      <c r="Q134" s="63"/>
      <c r="R134" s="63"/>
      <c r="S134" s="63"/>
      <c r="T134" s="64"/>
      <c r="AT134" s="14" t="s">
        <v>133</v>
      </c>
      <c r="AU134" s="14" t="s">
        <v>78</v>
      </c>
    </row>
    <row r="135" spans="2:65" s="1" customFormat="1" ht="58.5">
      <c r="B135" s="31"/>
      <c r="C135" s="32"/>
      <c r="D135" s="171" t="s">
        <v>135</v>
      </c>
      <c r="E135" s="32"/>
      <c r="F135" s="174" t="s">
        <v>460</v>
      </c>
      <c r="G135" s="32"/>
      <c r="H135" s="32"/>
      <c r="I135" s="107"/>
      <c r="J135" s="32"/>
      <c r="K135" s="32"/>
      <c r="L135" s="35"/>
      <c r="M135" s="228"/>
      <c r="N135" s="229"/>
      <c r="O135" s="229"/>
      <c r="P135" s="229"/>
      <c r="Q135" s="229"/>
      <c r="R135" s="229"/>
      <c r="S135" s="229"/>
      <c r="T135" s="230"/>
      <c r="AT135" s="14" t="s">
        <v>135</v>
      </c>
      <c r="AU135" s="14" t="s">
        <v>78</v>
      </c>
    </row>
    <row r="136" spans="2:65" s="1" customFormat="1" ht="6.95" customHeight="1">
      <c r="B136" s="46"/>
      <c r="C136" s="47"/>
      <c r="D136" s="47"/>
      <c r="E136" s="47"/>
      <c r="F136" s="47"/>
      <c r="G136" s="47"/>
      <c r="H136" s="47"/>
      <c r="I136" s="139"/>
      <c r="J136" s="47"/>
      <c r="K136" s="47"/>
      <c r="L136" s="35"/>
    </row>
  </sheetData>
  <sheetProtection algorithmName="SHA-512" hashValue="9EUprXXyuSJJ22fq0uEKNHd+t/QZ3bu9pW703zd10pOL0TlFfbzhJfuaV/U5vwGwXPlTRSzU0RTsgUD67BCWdg==" saltValue="KtoZuogP9SzlA8w1chEWZvNQoZEh4xWytgRApi0yug3weevkFNUPq3Y7Wu6JyEiROwbc8EzqCmOjkMBaoHxb4A==" spinCount="100000" sheet="1" objects="1" scenarios="1" formatColumns="0" formatRows="0" autoFilter="0"/>
  <autoFilter ref="C115:K135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A.1 - Práce na ŽSv (Sborn...</vt:lpstr>
      <vt:lpstr>A.2 - Materiál zajištěný ...</vt:lpstr>
      <vt:lpstr>A.3 - Práce na přejezdech...</vt:lpstr>
      <vt:lpstr>A.4 - Práce SSZT (Sborník...</vt:lpstr>
      <vt:lpstr>A.5 - Přepravy (Sborník S...</vt:lpstr>
      <vt:lpstr>A.6 - VON</vt:lpstr>
      <vt:lpstr>'A.1 - Práce na ŽSv (Sborn...'!Názvy_tisku</vt:lpstr>
      <vt:lpstr>'A.2 - Materiál zajištěný ...'!Názvy_tisku</vt:lpstr>
      <vt:lpstr>'A.3 - Práce na přejezdech...'!Názvy_tisku</vt:lpstr>
      <vt:lpstr>'A.4 - Práce SSZT (Sborník...'!Názvy_tisku</vt:lpstr>
      <vt:lpstr>'A.5 - Přepravy (Sborník S...'!Názvy_tisku</vt:lpstr>
      <vt:lpstr>'A.6 - VON'!Názvy_tisku</vt:lpstr>
      <vt:lpstr>'Rekapitulace stavby'!Názvy_tisku</vt:lpstr>
      <vt:lpstr>'A.1 - Práce na ŽSv (Sborn...'!Oblast_tisku</vt:lpstr>
      <vt:lpstr>'A.2 - Materiál zajištěný ...'!Oblast_tisku</vt:lpstr>
      <vt:lpstr>'A.3 - Práce na přejezdech...'!Oblast_tisku</vt:lpstr>
      <vt:lpstr>'A.4 - Práce SSZT (Sborník...'!Oblast_tisku</vt:lpstr>
      <vt:lpstr>'A.5 - Přepravy (Sborník S...'!Oblast_tisku</vt:lpstr>
      <vt:lpstr>'A.6 - VON'!Oblast_tisku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Roztočilová Monika, Ing., DiS.</dc:creator>
  <cp:lastModifiedBy>Roztočilová Monika, Ing., DiS.</cp:lastModifiedBy>
  <dcterms:created xsi:type="dcterms:W3CDTF">2019-06-18T07:36:26Z</dcterms:created>
  <dcterms:modified xsi:type="dcterms:W3CDTF">2019-06-18T07:39:27Z</dcterms:modified>
</cp:coreProperties>
</file>